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onsol BS" sheetId="1" r:id="rId1"/>
    <sheet name="consol PL" sheetId="2" r:id="rId2"/>
    <sheet name="Announcement note" sheetId="3" r:id="rId3"/>
  </sheets>
  <externalReferences>
    <externalReference r:id="rId6"/>
    <externalReference r:id="rId7"/>
    <externalReference r:id="rId8"/>
  </externalReferences>
  <definedNames>
    <definedName name="_xlnm.Print_Area" localSheetId="2">'Announcement note'!$A$1:$F$142</definedName>
    <definedName name="_xlnm.Print_Titles" localSheetId="2">'Announcement note'!$1:$6</definedName>
  </definedNames>
  <calcPr fullCalcOnLoad="1"/>
</workbook>
</file>

<file path=xl/sharedStrings.xml><?xml version="1.0" encoding="utf-8"?>
<sst xmlns="http://schemas.openxmlformats.org/spreadsheetml/2006/main" count="262" uniqueCount="215">
  <si>
    <t>U-WOOD HOLDINGS BERHAD</t>
  </si>
  <si>
    <t xml:space="preserve">                                       Co. No. 242896-A</t>
  </si>
  <si>
    <t>QUARTERLY REPORT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</si>
  <si>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</si>
  <si>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</si>
  <si>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</si>
  <si>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</si>
  <si>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</si>
  <si>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</si>
  <si>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</si>
  <si>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</si>
  <si>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31/08/00</t>
  </si>
  <si>
    <t>31/05/01</t>
  </si>
  <si>
    <t>RM'000</t>
  </si>
  <si>
    <t>Property, Plant and equipment</t>
  </si>
  <si>
    <t>Land held for development</t>
  </si>
  <si>
    <t>Goodwill on consolidation</t>
  </si>
  <si>
    <t>Investment in Associated Companies</t>
  </si>
  <si>
    <t>Current Assets</t>
  </si>
  <si>
    <t>Development Properties</t>
  </si>
  <si>
    <t>Inventories</t>
  </si>
  <si>
    <t>Trade receivables</t>
  </si>
  <si>
    <t>Other receivables, Deposits and Prepayments</t>
  </si>
  <si>
    <t>Fixed Deposits with licensed banks</t>
  </si>
  <si>
    <t>Cash and bank balances</t>
  </si>
  <si>
    <t>Current Liabilities</t>
  </si>
  <si>
    <t>Trade payables</t>
  </si>
  <si>
    <t>Other payables and accruals</t>
  </si>
  <si>
    <t>Amout due to the directors</t>
  </si>
  <si>
    <t>Hire purchase creditors</t>
  </si>
  <si>
    <t>Taxation</t>
  </si>
  <si>
    <t>Shareholders' Fund</t>
  </si>
  <si>
    <t>Share capital</t>
  </si>
  <si>
    <t>Reserves</t>
  </si>
  <si>
    <t>Share Premium</t>
  </si>
  <si>
    <t>Revaluation Reserves</t>
  </si>
  <si>
    <t>Retained Profit</t>
  </si>
  <si>
    <t>Minority Interest</t>
  </si>
  <si>
    <t>Deferred Taxation</t>
  </si>
  <si>
    <t>Net tangible assets per share (RM)</t>
  </si>
  <si>
    <t>Co. No. 242896-A</t>
  </si>
  <si>
    <t>CONSOLIDATED INCOME STATEMENT</t>
  </si>
  <si>
    <t>INDIVIDUAL QUARTER</t>
  </si>
  <si>
    <t>CUMULATIVE QUARTER</t>
  </si>
  <si>
    <t>PRECEDING YEAR</t>
  </si>
  <si>
    <t>YEAR</t>
  </si>
  <si>
    <t>CORRESPONDING</t>
  </si>
  <si>
    <t>TO DATE</t>
  </si>
  <si>
    <t>PERIOD</t>
  </si>
  <si>
    <t>a</t>
  </si>
  <si>
    <t xml:space="preserve">Revenue </t>
  </si>
  <si>
    <t>Cost of Sales</t>
  </si>
  <si>
    <t>Gross Profit</t>
  </si>
  <si>
    <t>b</t>
  </si>
  <si>
    <t>Investment income</t>
  </si>
  <si>
    <t>c</t>
  </si>
  <si>
    <t xml:space="preserve">Other income </t>
  </si>
  <si>
    <t xml:space="preserve">Operating profit/(loss) </t>
  </si>
  <si>
    <t xml:space="preserve">Less: </t>
  </si>
  <si>
    <t>Other selling ,administration expenses</t>
  </si>
  <si>
    <t>Profit / 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</si>
  <si>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</si>
  <si>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</si>
  <si>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</si>
  <si>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</si>
  <si>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d</t>
  </si>
  <si>
    <t>Exceptional items</t>
  </si>
  <si>
    <t>e</t>
  </si>
  <si>
    <t xml:space="preserve">Profit / (loss) before income </t>
  </si>
  <si>
    <t xml:space="preserve">tax, minority interests and </t>
  </si>
  <si>
    <t>extraordinary items</t>
  </si>
  <si>
    <t>f</t>
  </si>
  <si>
    <t>Share of profits and losses</t>
  </si>
  <si>
    <t>of associated companies</t>
  </si>
  <si>
    <t>g</t>
  </si>
  <si>
    <t xml:space="preserve">Profit/(loss) before income tax, minority </t>
  </si>
  <si>
    <t>h</t>
  </si>
  <si>
    <t>Income tax</t>
  </si>
  <si>
    <t>i</t>
  </si>
  <si>
    <t>Profit/(loss) after income tax</t>
  </si>
  <si>
    <t>before deducting minority interest</t>
  </si>
  <si>
    <t>ii</t>
  </si>
  <si>
    <t>j</t>
  </si>
  <si>
    <t>Pre-acquisition profit/(loss), if applicable</t>
  </si>
  <si>
    <t>k</t>
  </si>
  <si>
    <t xml:space="preserve">Net Profit/(loss) from ordinary activities  </t>
  </si>
  <si>
    <t>attributable to members of the company</t>
  </si>
  <si>
    <t>l</t>
  </si>
  <si>
    <t>Extraordinary items</t>
  </si>
  <si>
    <t>iii</t>
  </si>
  <si>
    <t xml:space="preserve">Extraordinary items attributable to </t>
  </si>
  <si>
    <t>members of the company</t>
  </si>
  <si>
    <t>m</t>
  </si>
  <si>
    <t>Net Profit/(loss) attributable to</t>
  </si>
  <si>
    <t>deducting any provision for preference</t>
  </si>
  <si>
    <t xml:space="preserve">U - WOOD HOLDINGS BERHAD </t>
  </si>
  <si>
    <t>Accounting Policies</t>
  </si>
  <si>
    <t>The quarterly financial statements have been prepared using the same accounting policies  and  method of computation as</t>
  </si>
  <si>
    <t>compared with the most recent annual financial statements.</t>
  </si>
  <si>
    <t>Exceptional Items</t>
  </si>
  <si>
    <t>Extraordinary Items</t>
  </si>
  <si>
    <t>Taxation comprises of:</t>
  </si>
  <si>
    <t>Current Quarter</t>
  </si>
  <si>
    <t xml:space="preserve">                 RM</t>
  </si>
  <si>
    <t xml:space="preserve">Provision of tax    </t>
  </si>
  <si>
    <t>Transfer (from)/to Deferred Taxation</t>
  </si>
  <si>
    <t>The effective tax rate for the Group is higher than the statutory tax rate as the tax losses of certain subsidiary companies</t>
  </si>
  <si>
    <t>cannot be off-set against the taxable profits of other subsidiary companies due to non-availability of group tax relief.</t>
  </si>
  <si>
    <t>Quoted Securities</t>
  </si>
  <si>
    <t>(i)</t>
  </si>
  <si>
    <t>(ii)</t>
  </si>
  <si>
    <t>Changes in the Composition of the Group</t>
  </si>
  <si>
    <t>Status of Corporate Proposals</t>
  </si>
  <si>
    <t>Issuances and Repayment of Debts and Equity Securities</t>
  </si>
  <si>
    <t>Group Borrowings and Debt Securities</t>
  </si>
  <si>
    <t>Type of Borrowings</t>
  </si>
  <si>
    <t>Secured</t>
  </si>
  <si>
    <t>Unsecured</t>
  </si>
  <si>
    <t>Total</t>
  </si>
  <si>
    <t>(RM’000)</t>
  </si>
  <si>
    <t xml:space="preserve">Short – Term </t>
  </si>
  <si>
    <t>Long  – Term</t>
  </si>
  <si>
    <t>Contingent Liabilities</t>
  </si>
  <si>
    <t>Off Balance Sheet Financial Instruments</t>
  </si>
  <si>
    <t>Material Litigation</t>
  </si>
  <si>
    <t>Segmental Reporting</t>
  </si>
  <si>
    <t xml:space="preserve">The segmental information of the Group analyzed by activities is as follows:  - </t>
  </si>
  <si>
    <t>Profit/(Loss)</t>
  </si>
  <si>
    <t>Total Assets</t>
  </si>
  <si>
    <t>Plywood manufacturing and trading</t>
  </si>
  <si>
    <t>Investment holding</t>
  </si>
  <si>
    <t>Property Development</t>
  </si>
  <si>
    <t>Others-Dormant</t>
  </si>
  <si>
    <t>Segmental reporting by geographical area is not presented as the Group's activities are predominantly in Malaysia.</t>
  </si>
  <si>
    <t>Material Changes in the Quarterly Results compared to the results of the Preceding Quarter</t>
  </si>
  <si>
    <t>Review of the Performance of the Company and its Principal Subsidiaries</t>
  </si>
  <si>
    <t>Dividend</t>
  </si>
  <si>
    <t>(Audited)</t>
  </si>
  <si>
    <t xml:space="preserve">interests and extraordinary items </t>
  </si>
  <si>
    <t>Less minority interests</t>
  </si>
  <si>
    <t>Less Minority interests</t>
  </si>
  <si>
    <t>Earnings per share based on 2 (m) above after</t>
  </si>
  <si>
    <t>dividends if any:-</t>
  </si>
  <si>
    <t xml:space="preserve">Basic (based on 142,000,000 ordinary shares)(sen) </t>
  </si>
  <si>
    <t>Fully diluted(based on ordinary shares)(sen)</t>
  </si>
  <si>
    <t>30/11/99</t>
  </si>
  <si>
    <t>31/08/99</t>
  </si>
  <si>
    <t>Long term investments</t>
  </si>
  <si>
    <t>Intangible assets</t>
  </si>
  <si>
    <t>Other long Term Investments</t>
  </si>
  <si>
    <t>Short Term borrowings (secured)</t>
  </si>
  <si>
    <t>Provision for Taxation</t>
  </si>
  <si>
    <t xml:space="preserve">Net Current Liabilities </t>
  </si>
  <si>
    <t>Long term borrowings</t>
  </si>
  <si>
    <t>Long Term Creditor</t>
  </si>
  <si>
    <t>Hire Purchase Creditors</t>
  </si>
  <si>
    <t>NOTES TO THE QUARTERLY REPORT :</t>
  </si>
  <si>
    <t>There is no exceptional item for the current quarter and financial year-to-date under review.</t>
  </si>
  <si>
    <t>There is no extraordinary item for the current quarter and financial year-to-date under review.</t>
  </si>
  <si>
    <t>Cum. Quarter</t>
  </si>
  <si>
    <t>Profit on sale of unquoted Investments and/or Properties</t>
  </si>
  <si>
    <t>There is no sale of investments or properties for the current quarter and financial year-to-date under review.</t>
  </si>
  <si>
    <t>There is no purchase and sale of quoted securities for the current quarter and financial year-to-date under review.</t>
  </si>
  <si>
    <t>There is no investment of quoted securities as at the end of the quarter under review.</t>
  </si>
  <si>
    <t>There is no changes in the composition of the Group for the current quarter and financial year-to-date under review.</t>
  </si>
  <si>
    <t>The total Group borrowings as at the end of the current quarter are as follows:  -</t>
  </si>
  <si>
    <t>There are no financial instruments with off balance sheet risk as at the date of this quarterly report.</t>
  </si>
  <si>
    <t>There is no pending material litigation as at the date of this quarterly report.</t>
  </si>
  <si>
    <t>Revenue</t>
  </si>
  <si>
    <t>work and the poor property market condition.</t>
  </si>
  <si>
    <t>There is no material events subsequent to the end of the current quarter under review.</t>
  </si>
  <si>
    <t>Seasonal &amp; Cyclical Factors</t>
  </si>
  <si>
    <t>The business of the Group is not subject to seasonal or cyclical factors.</t>
  </si>
  <si>
    <t>Comparison of profit forecast</t>
  </si>
  <si>
    <t>Not applicable for the current quarter under review.</t>
  </si>
  <si>
    <t>No dividend has been proposed or declared for the current quarter and financial year-to-date under review.</t>
  </si>
  <si>
    <t>Variance of Actual Profit from Forecast Profit</t>
  </si>
  <si>
    <t>The profit before taxation achieved for the current quarter has not deviated substantially from the</t>
  </si>
  <si>
    <t>forecasted profit.</t>
  </si>
  <si>
    <t>4th QUARTER AS AT 31TH  MAY 2002</t>
  </si>
  <si>
    <t>31/5/02</t>
  </si>
  <si>
    <t>31/5/01</t>
  </si>
  <si>
    <t>4TH QUARTER AS AT 31TH  MAY 2002</t>
  </si>
  <si>
    <t>There is no corporate proposal announced but not completed as at the date of this report.</t>
  </si>
  <si>
    <t>The Debts Restructuring Scheme involving the  issuance of RM76,086,046, nominal value of 5% 8-year</t>
  </si>
  <si>
    <t>Redeemable Secured Loan Stock ("RSLS") to Arab-Malaysian Merchant Bank Berhad , Arab-Malaysian Bank Berhad</t>
  </si>
  <si>
    <t>Arab-Malaysian Finance Berhad and Mayban Finance Berhad to settle a Syndicated Loan of Zuriat Watan Sdn. Bhd.,</t>
  </si>
  <si>
    <t>a wholly owned subsidiary of U-Wood amounting to approxiatemately RM54 million was completed on</t>
  </si>
  <si>
    <t>26 April 2002.</t>
  </si>
  <si>
    <t>Included in the long-term borrowings is Redeemable Secured Loan Stock ("RSLS") amounting to RM54,261,820 as disclosed</t>
  </si>
  <si>
    <t>in note 9 above.</t>
  </si>
  <si>
    <t>The Group has no borrowings and debt securities denominated in foreign currency.</t>
  </si>
  <si>
    <t xml:space="preserve">             before Tax</t>
  </si>
  <si>
    <t xml:space="preserve">                 Employed</t>
  </si>
  <si>
    <t xml:space="preserve">                    As at</t>
  </si>
  <si>
    <t xml:space="preserve">                   As at</t>
  </si>
  <si>
    <t xml:space="preserve">                  RM’000</t>
  </si>
  <si>
    <t xml:space="preserve">                   RM’000</t>
  </si>
  <si>
    <t xml:space="preserve">                    RM’000</t>
  </si>
  <si>
    <t xml:space="preserve">The overall performance of the Group for the current quarter under review was affected by the delay in property development </t>
  </si>
  <si>
    <t>Material events subsequent to the end of the period</t>
  </si>
  <si>
    <t>Prospect</t>
  </si>
  <si>
    <t>to a higher level of performance.</t>
  </si>
  <si>
    <t>Despite the improvement in revenue achieved of RM2,382,000 during the current quarter under review as compared to revenue</t>
  </si>
  <si>
    <t>compared to the loss before taxation of RM3,173,579 in the previous quarter. This is mainly due to provision of liquidated</t>
  </si>
  <si>
    <t>The Board of Directors is of the opinion  that  the  Group's  overall  prospect  in  the  subsequent   quarters   would remain to</t>
  </si>
  <si>
    <t xml:space="preserve">be challenging due to weak property market condition. Notwithstanding, efforts are being made to steer the Group </t>
  </si>
  <si>
    <t>ascertained damages and loan restructuring expenses incurred on issuance of RSLS.</t>
  </si>
  <si>
    <t>The Group has the following contingent liabilities as at 31 May 2002:-</t>
  </si>
  <si>
    <t>.</t>
  </si>
  <si>
    <t>Claim by a creditor which is disputed by the Group</t>
  </si>
  <si>
    <t xml:space="preserve">Balance of potential claims for liquidated ascertained damages </t>
  </si>
  <si>
    <t>======</t>
  </si>
  <si>
    <t xml:space="preserve">of RM496,000 in the previous quarter, the Group reported a loss before taxation of RM2,874,478 for the current quarter as </t>
  </si>
  <si>
    <t>31/05/02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</si>
</sst>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0_)"/>
  </numFmts>
  <fonts count="12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8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8" fontId="1" fillId="0" borderId="0" xfId="15" applyNumberFormat="1" applyFont="1" applyAlignment="1">
      <alignment/>
    </xf>
    <xf numFmtId="168" fontId="2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168" fontId="4" fillId="0" borderId="0" xfId="15" applyNumberFormat="1" applyFont="1" applyAlignment="1">
      <alignment/>
    </xf>
    <xf numFmtId="168" fontId="1" fillId="0" borderId="0" xfId="15" applyNumberFormat="1" applyFont="1" applyAlignment="1">
      <alignment horizontal="center"/>
    </xf>
    <xf numFmtId="168" fontId="6" fillId="0" borderId="0" xfId="15" applyNumberFormat="1" applyFont="1" applyAlignment="1">
      <alignment horizontal="center"/>
    </xf>
    <xf numFmtId="168" fontId="6" fillId="0" borderId="0" xfId="15" applyNumberFormat="1" applyFont="1" applyAlignment="1" quotePrefix="1">
      <alignment horizontal="center"/>
    </xf>
    <xf numFmtId="168" fontId="1" fillId="0" borderId="0" xfId="15" applyNumberFormat="1" applyFont="1" applyAlignment="1" quotePrefix="1">
      <alignment horizontal="right"/>
    </xf>
    <xf numFmtId="168" fontId="1" fillId="0" borderId="0" xfId="15" applyNumberFormat="1" applyFont="1" applyAlignment="1" quotePrefix="1">
      <alignment/>
    </xf>
    <xf numFmtId="168" fontId="7" fillId="0" borderId="0" xfId="15" applyNumberFormat="1" applyFont="1" applyAlignment="1">
      <alignment/>
    </xf>
    <xf numFmtId="168" fontId="1" fillId="0" borderId="0" xfId="15" applyNumberFormat="1" applyFont="1" applyAlignment="1">
      <alignment horizontal="right"/>
    </xf>
    <xf numFmtId="168" fontId="8" fillId="0" borderId="0" xfId="15" applyNumberFormat="1" applyFont="1" applyAlignment="1">
      <alignment/>
    </xf>
    <xf numFmtId="168" fontId="8" fillId="0" borderId="0" xfId="15" applyNumberFormat="1" applyFont="1" applyAlignment="1">
      <alignment horizontal="right"/>
    </xf>
    <xf numFmtId="168" fontId="1" fillId="2" borderId="0" xfId="15" applyNumberFormat="1" applyFont="1" applyFill="1" applyAlignment="1">
      <alignment/>
    </xf>
    <xf numFmtId="168" fontId="1" fillId="2" borderId="1" xfId="15" applyNumberFormat="1" applyFont="1" applyFill="1" applyBorder="1" applyAlignment="1">
      <alignment/>
    </xf>
    <xf numFmtId="168" fontId="1" fillId="2" borderId="2" xfId="15" applyNumberFormat="1" applyFont="1" applyFill="1" applyBorder="1" applyAlignment="1">
      <alignment/>
    </xf>
    <xf numFmtId="43" fontId="1" fillId="0" borderId="0" xfId="15" applyNumberFormat="1" applyFont="1" applyAlignment="1">
      <alignment/>
    </xf>
    <xf numFmtId="43" fontId="1" fillId="0" borderId="0" xfId="15" applyNumberFormat="1" applyFont="1" applyAlignment="1" quotePrefix="1">
      <alignment horizontal="right"/>
    </xf>
    <xf numFmtId="43" fontId="7" fillId="0" borderId="0" xfId="15" applyNumberFormat="1" applyFont="1" applyAlignment="1">
      <alignment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>
      <alignment horizontal="right"/>
    </xf>
    <xf numFmtId="167" fontId="1" fillId="0" borderId="0" xfId="15" applyNumberFormat="1" applyFont="1" applyAlignment="1" quotePrefix="1">
      <alignment horizontal="right"/>
    </xf>
    <xf numFmtId="168" fontId="6" fillId="0" borderId="0" xfId="15" applyNumberFormat="1" applyFont="1" applyAlignment="1">
      <alignment/>
    </xf>
    <xf numFmtId="168" fontId="6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6" fillId="0" borderId="0" xfId="19" applyFont="1">
      <alignment/>
      <protection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168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8" fontId="4" fillId="0" borderId="4" xfId="15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8" fontId="4" fillId="0" borderId="0" xfId="15" applyNumberFormat="1" applyFont="1" applyBorder="1" applyAlignment="1">
      <alignment horizontal="center" vertical="top"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 vertical="top" wrapText="1"/>
    </xf>
    <xf numFmtId="168" fontId="4" fillId="0" borderId="0" xfId="15" applyNumberFormat="1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168" fontId="4" fillId="0" borderId="5" xfId="15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43" fontId="9" fillId="0" borderId="0" xfId="15" applyFont="1" applyAlignment="1">
      <alignment horizontal="justify"/>
    </xf>
    <xf numFmtId="0" fontId="11" fillId="0" borderId="0" xfId="19" applyFont="1">
      <alignment/>
      <protection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14" fontId="1" fillId="0" borderId="0" xfId="19" applyNumberFormat="1" applyFont="1">
      <alignment/>
      <protection/>
    </xf>
    <xf numFmtId="14" fontId="6" fillId="0" borderId="0" xfId="19" applyNumberFormat="1" applyFont="1" applyAlignment="1" quotePrefix="1">
      <alignment horizontal="center"/>
      <protection/>
    </xf>
    <xf numFmtId="14" fontId="6" fillId="0" borderId="0" xfId="19" applyNumberFormat="1" applyFont="1" applyAlignment="1">
      <alignment horizontal="center"/>
      <protection/>
    </xf>
    <xf numFmtId="14" fontId="6" fillId="0" borderId="0" xfId="19" applyNumberFormat="1" applyFont="1" applyBorder="1" applyAlignment="1">
      <alignment horizontal="center"/>
      <protection/>
    </xf>
    <xf numFmtId="37" fontId="6" fillId="0" borderId="0" xfId="19" applyNumberFormat="1" applyFont="1" applyAlignment="1">
      <alignment horizontal="center"/>
      <protection/>
    </xf>
    <xf numFmtId="37" fontId="6" fillId="0" borderId="0" xfId="19" applyNumberFormat="1" applyFont="1" applyBorder="1" applyAlignment="1">
      <alignment horizontal="center"/>
      <protection/>
    </xf>
    <xf numFmtId="38" fontId="1" fillId="0" borderId="0" xfId="19" applyNumberFormat="1" applyFont="1">
      <alignment/>
      <protection/>
    </xf>
    <xf numFmtId="38" fontId="1" fillId="0" borderId="0" xfId="19" applyNumberFormat="1" applyFont="1" applyAlignment="1">
      <alignment horizontal="right"/>
      <protection/>
    </xf>
    <xf numFmtId="38" fontId="1" fillId="0" borderId="0" xfId="19" applyNumberFormat="1" applyFont="1" applyBorder="1" applyAlignment="1">
      <alignment horizontal="right"/>
      <protection/>
    </xf>
    <xf numFmtId="43" fontId="1" fillId="0" borderId="0" xfId="15" applyFont="1" applyAlignment="1">
      <alignment/>
    </xf>
    <xf numFmtId="43" fontId="1" fillId="0" borderId="0" xfId="15" applyFont="1" applyAlignment="1">
      <alignment horizontal="right"/>
    </xf>
    <xf numFmtId="43" fontId="1" fillId="0" borderId="0" xfId="15" applyFont="1" applyBorder="1" applyAlignment="1">
      <alignment horizontal="right"/>
    </xf>
    <xf numFmtId="0" fontId="8" fillId="0" borderId="0" xfId="19" applyFont="1">
      <alignment/>
      <protection/>
    </xf>
    <xf numFmtId="0" fontId="8" fillId="0" borderId="0" xfId="19" applyFont="1" applyBorder="1" applyAlignment="1">
      <alignment horizontal="left"/>
      <protection/>
    </xf>
    <xf numFmtId="38" fontId="1" fillId="0" borderId="6" xfId="19" applyNumberFormat="1" applyFont="1" applyBorder="1" applyAlignment="1">
      <alignment horizontal="right"/>
      <protection/>
    </xf>
    <xf numFmtId="0" fontId="8" fillId="0" borderId="0" xfId="19" applyFont="1" applyBorder="1">
      <alignment/>
      <protection/>
    </xf>
    <xf numFmtId="38" fontId="1" fillId="0" borderId="5" xfId="19" applyNumberFormat="1" applyFont="1" applyBorder="1" applyAlignment="1">
      <alignment horizontal="right"/>
      <protection/>
    </xf>
    <xf numFmtId="38" fontId="1" fillId="0" borderId="0" xfId="19" applyNumberFormat="1" applyFont="1" applyBorder="1">
      <alignment/>
      <protection/>
    </xf>
    <xf numFmtId="38" fontId="1" fillId="0" borderId="7" xfId="19" applyNumberFormat="1" applyFont="1" applyBorder="1">
      <alignment/>
      <protection/>
    </xf>
    <xf numFmtId="0" fontId="5" fillId="0" borderId="0" xfId="19" applyFont="1">
      <alignment/>
      <protection/>
    </xf>
    <xf numFmtId="38" fontId="1" fillId="0" borderId="7" xfId="19" applyNumberFormat="1" applyFont="1" applyBorder="1" applyAlignment="1">
      <alignment horizontal="right"/>
      <protection/>
    </xf>
    <xf numFmtId="40" fontId="1" fillId="0" borderId="0" xfId="19" applyNumberFormat="1" applyFont="1">
      <alignment/>
      <protection/>
    </xf>
    <xf numFmtId="40" fontId="1" fillId="0" borderId="0" xfId="19" applyNumberFormat="1" applyFont="1" applyBorder="1" applyAlignment="1">
      <alignment horizontal="right"/>
      <protection/>
    </xf>
    <xf numFmtId="40" fontId="1" fillId="0" borderId="0" xfId="19" applyNumberFormat="1" applyFont="1" applyAlignment="1">
      <alignment horizontal="right"/>
      <protection/>
    </xf>
    <xf numFmtId="169" fontId="1" fillId="0" borderId="0" xfId="15" applyNumberFormat="1" applyFont="1" applyAlignment="1">
      <alignment horizontal="center"/>
    </xf>
    <xf numFmtId="169" fontId="1" fillId="0" borderId="0" xfId="15" applyNumberFormat="1" applyFont="1" applyBorder="1" applyAlignment="1">
      <alignment horizontal="center"/>
    </xf>
    <xf numFmtId="168" fontId="4" fillId="0" borderId="7" xfId="15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38" fontId="1" fillId="0" borderId="0" xfId="19" applyNumberFormat="1" applyFont="1" applyFill="1">
      <alignment/>
      <protection/>
    </xf>
    <xf numFmtId="165" fontId="0" fillId="0" borderId="0" xfId="0" applyNumberFormat="1" applyAlignment="1">
      <alignment/>
    </xf>
    <xf numFmtId="0" fontId="2" fillId="0" borderId="0" xfId="19" applyFont="1">
      <alignment/>
      <protection/>
    </xf>
    <xf numFmtId="0" fontId="4" fillId="0" borderId="0" xfId="0" applyFont="1" applyAlignment="1">
      <alignment horizontal="right" vertical="top" wrapText="1"/>
    </xf>
    <xf numFmtId="168" fontId="4" fillId="0" borderId="0" xfId="15" applyNumberFormat="1" applyFont="1" applyAlignment="1">
      <alignment horizontal="right" vertical="top" wrapText="1"/>
    </xf>
    <xf numFmtId="168" fontId="4" fillId="0" borderId="0" xfId="15" applyNumberFormat="1" applyFont="1" applyBorder="1" applyAlignment="1">
      <alignment horizontal="right" vertical="top" wrapText="1"/>
    </xf>
    <xf numFmtId="168" fontId="4" fillId="0" borderId="6" xfId="15" applyNumberFormat="1" applyFont="1" applyBorder="1" applyAlignment="1">
      <alignment horizontal="right" vertical="top" wrapText="1"/>
    </xf>
    <xf numFmtId="168" fontId="4" fillId="0" borderId="5" xfId="15" applyNumberFormat="1" applyFont="1" applyBorder="1" applyAlignment="1">
      <alignment horizontal="right" vertical="top" wrapText="1"/>
    </xf>
    <xf numFmtId="168" fontId="6" fillId="0" borderId="0" xfId="15" applyNumberFormat="1" applyFont="1" applyAlignment="1">
      <alignment horizontal="center"/>
    </xf>
    <xf numFmtId="169" fontId="6" fillId="0" borderId="0" xfId="15" applyNumberFormat="1" applyFont="1" applyAlignment="1">
      <alignment horizontal="center"/>
    </xf>
    <xf numFmtId="168" fontId="5" fillId="0" borderId="0" xfId="15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right"/>
    </xf>
    <xf numFmtId="168" fontId="4" fillId="0" borderId="0" xfId="15" applyNumberFormat="1" applyFont="1" applyBorder="1" applyAlignment="1">
      <alignment horizontal="center"/>
    </xf>
    <xf numFmtId="0" fontId="4" fillId="0" borderId="0" xfId="0" applyFont="1" applyAlignment="1" quotePrefix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nouncemen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4th%20Qtr%20audit%202002\conso%20year%20end%20may31%202002%20-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4th%20Qtr%20audit%202002\conso%20year%20end%20may31%202002%20-%2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4th%20Qtr%20audit%202002\conso%20year%20end%20may31%202002%20-%204(half%20prov%20LA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CONSOL' P&amp;L"/>
      <sheetName val="CONSOL BS"/>
      <sheetName val="CONSOL'JE "/>
      <sheetName val="PL format 2"/>
      <sheetName val="inter -co"/>
      <sheetName val="SC'P&amp;L'Announcement"/>
      <sheetName val="SC'BSheet Accouncement"/>
      <sheetName val="Announce'm note"/>
      <sheetName val="analysis of PBT"/>
      <sheetName val="CONSOL' P&amp;L Analysis &amp; Segment "/>
      <sheetName val="Sc comparison"/>
      <sheetName val="BS format 2"/>
      <sheetName val="borrowings"/>
      <sheetName val="exp(after cap)"/>
      <sheetName val="exp (before cap)"/>
      <sheetName val="eXPENSES"/>
      <sheetName val="Borrowings2"/>
      <sheetName val="Sheet4"/>
      <sheetName val="RSLS"/>
      <sheetName val="project cost"/>
      <sheetName val=" depn"/>
      <sheetName val="WORKINGS"/>
      <sheetName val="retain profit-6 co"/>
      <sheetName val="retain profit - ZW &amp; CC"/>
      <sheetName val="Investment"/>
      <sheetName val="notes"/>
      <sheetName val="Goodwill"/>
      <sheetName val="Defererd tax-new"/>
      <sheetName val="Over Valuation &amp; Defer Tax"/>
      <sheetName val="DE"/>
      <sheetName val="LAND COST"/>
      <sheetName val="ZW DE"/>
      <sheetName val="OC-LPremium"/>
      <sheetName val="SALES TARGET"/>
      <sheetName val="APPENDICES"/>
      <sheetName val="Sheet1"/>
      <sheetName val="SC'BSheet Ann-ne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CONSOL' P&amp;L"/>
      <sheetName val="CONSOL BS"/>
      <sheetName val="CONSOL'JE "/>
      <sheetName val="PL format 2"/>
      <sheetName val="inter -co"/>
      <sheetName val="SC'P&amp;L'Announcement"/>
      <sheetName val="SC'BSheet Accouncement"/>
      <sheetName val="Announce'm note"/>
      <sheetName val="analysis of PBT"/>
      <sheetName val="CONSOL' P&amp;L Analysis &amp; Segment "/>
      <sheetName val="Sc comparison"/>
      <sheetName val="BS format 2"/>
      <sheetName val="borrowings"/>
      <sheetName val="exp(after cap)"/>
      <sheetName val="exp (before cap)"/>
      <sheetName val="eXPENSES"/>
      <sheetName val="Borrowings2"/>
      <sheetName val="Sheet4"/>
      <sheetName val="RSLS"/>
      <sheetName val="project cost"/>
      <sheetName val=" depn"/>
      <sheetName val="WORKINGS"/>
      <sheetName val="retain profit-6 co"/>
      <sheetName val="retain profit - ZW &amp; CC"/>
      <sheetName val="Investment"/>
      <sheetName val="notes"/>
      <sheetName val="Goodwill"/>
      <sheetName val="Defererd tax-new"/>
      <sheetName val="Over Valuation &amp; Defer Tax"/>
      <sheetName val="DE"/>
      <sheetName val="LAND COST"/>
      <sheetName val="ZW DE"/>
      <sheetName val="OC-LPremium"/>
      <sheetName val="SALES TARGET"/>
      <sheetName val="APPENDICES"/>
      <sheetName val="Sheet1"/>
      <sheetName val="SC'BSheet Ann-ne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CONSOL' P&amp;L"/>
      <sheetName val="CONSOL BS"/>
      <sheetName val="CONSOL'JE "/>
      <sheetName val="PL format 2"/>
      <sheetName val="inter -co"/>
      <sheetName val="SC'P&amp;L'Announcement"/>
      <sheetName val="SC'BSheet Accouncement"/>
      <sheetName val="Announce'm note"/>
      <sheetName val="analysis of PBT"/>
      <sheetName val="CONSOL' P&amp;L Analysis &amp; Segment "/>
      <sheetName val="Sc comparison"/>
      <sheetName val="BS format 2"/>
      <sheetName val="borrowings"/>
      <sheetName val="exp(after cap)"/>
      <sheetName val="exp (before cap)"/>
      <sheetName val="eXPENSES"/>
      <sheetName val="Borrowings2"/>
      <sheetName val="Sheet4"/>
      <sheetName val="RSLS"/>
      <sheetName val="project cost"/>
      <sheetName val=" depn"/>
      <sheetName val="WORKINGS"/>
      <sheetName val="retain profit-6 co"/>
      <sheetName val="retain profit - ZW &amp; CC"/>
      <sheetName val="Investment"/>
      <sheetName val="notes"/>
      <sheetName val="Goodwill"/>
      <sheetName val="Defererd tax-new"/>
      <sheetName val="Over Valuation &amp; Defer Tax"/>
      <sheetName val="DE"/>
      <sheetName val="LAND COST"/>
      <sheetName val="ZW DE"/>
      <sheetName val="OC-LPremium"/>
      <sheetName val="SALES TARGET"/>
      <sheetName val="APPENDICES"/>
      <sheetName val="Sheet1"/>
      <sheetName val="SC'BSheet Ann-new"/>
    </sheetNames>
    <sheetDataSet>
      <sheetData sheetId="8">
        <row r="10">
          <cell r="X10">
            <v>10422433.15</v>
          </cell>
        </row>
        <row r="35">
          <cell r="C35">
            <v>-4521846.279999999</v>
          </cell>
          <cell r="D35">
            <v>-186988.05999999994</v>
          </cell>
        </row>
        <row r="44">
          <cell r="Q44">
            <v>-1036625</v>
          </cell>
          <cell r="U44">
            <v>306257</v>
          </cell>
          <cell r="V44">
            <v>1025980.3590306367</v>
          </cell>
        </row>
        <row r="45">
          <cell r="Q45">
            <v>249945.68</v>
          </cell>
        </row>
      </sheetData>
      <sheetData sheetId="9">
        <row r="56">
          <cell r="Y56">
            <v>39422513.67</v>
          </cell>
        </row>
        <row r="99">
          <cell r="Y99">
            <v>55236969.8</v>
          </cell>
        </row>
      </sheetData>
      <sheetData sheetId="14">
        <row r="11">
          <cell r="E11" t="str">
            <v>31/05/02</v>
          </cell>
        </row>
      </sheetData>
      <sheetData sheetId="17">
        <row r="103">
          <cell r="C103">
            <v>-2107273.7782585206</v>
          </cell>
          <cell r="D103">
            <v>350625282.376324</v>
          </cell>
        </row>
        <row r="104">
          <cell r="D104">
            <v>3013739.0700000077</v>
          </cell>
        </row>
        <row r="105">
          <cell r="D105">
            <v>19404783.65</v>
          </cell>
        </row>
        <row r="106">
          <cell r="C106">
            <v>-192370.2</v>
          </cell>
          <cell r="D106">
            <v>7052027.9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workbookViewId="0" topLeftCell="A28">
      <selection activeCell="J43" sqref="J43"/>
    </sheetView>
  </sheetViews>
  <sheetFormatPr defaultColWidth="9.140625" defaultRowHeight="12.75"/>
  <cols>
    <col min="1" max="1" width="3.57421875" style="0" customWidth="1"/>
    <col min="2" max="2" width="2.00390625" style="0" customWidth="1"/>
    <col min="3" max="3" width="40.140625" style="0" customWidth="1"/>
    <col min="4" max="4" width="16.421875" style="0" customWidth="1"/>
    <col min="5" max="5" width="2.57421875" style="0" customWidth="1"/>
    <col min="6" max="8" width="0" style="0" hidden="1" customWidth="1"/>
    <col min="9" max="9" width="1.28515625" style="0" customWidth="1"/>
    <col min="10" max="10" width="16.421875" style="0" customWidth="1"/>
  </cols>
  <sheetData>
    <row r="1" spans="1:10" ht="15">
      <c r="A1" s="48" t="s">
        <v>0</v>
      </c>
      <c r="B1" s="49"/>
      <c r="C1" s="49"/>
      <c r="D1" s="49"/>
      <c r="E1" s="49"/>
      <c r="F1" s="49"/>
      <c r="G1" s="49"/>
      <c r="H1" s="49"/>
      <c r="I1" s="50"/>
      <c r="J1" s="50"/>
    </row>
    <row r="2" spans="1:10" ht="12.75">
      <c r="A2" s="49"/>
      <c r="B2" s="49"/>
      <c r="C2" s="27" t="s">
        <v>1</v>
      </c>
      <c r="D2" s="27"/>
      <c r="E2" s="27"/>
      <c r="F2" s="27"/>
      <c r="G2" s="27"/>
      <c r="H2" s="49"/>
      <c r="I2" s="50"/>
      <c r="J2" s="50"/>
    </row>
    <row r="3" spans="1:10" ht="15">
      <c r="A3" s="48" t="s">
        <v>2</v>
      </c>
      <c r="B3" s="49"/>
      <c r="C3" s="49"/>
      <c r="D3" s="49"/>
      <c r="E3" s="49"/>
      <c r="F3" s="49"/>
      <c r="G3" s="49"/>
      <c r="H3" s="49"/>
      <c r="I3" s="50"/>
      <c r="J3" s="50"/>
    </row>
    <row r="4" spans="1:10" ht="15">
      <c r="A4" s="48" t="s">
        <v>179</v>
      </c>
      <c r="B4" s="49"/>
      <c r="C4" s="49"/>
      <c r="D4" s="49"/>
      <c r="E4" s="49"/>
      <c r="F4" s="49"/>
      <c r="G4" s="49"/>
      <c r="H4" s="49"/>
      <c r="I4" s="50"/>
      <c r="J4" s="50"/>
    </row>
    <row r="5" spans="1:10" ht="15">
      <c r="A5" s="48"/>
      <c r="B5" s="49"/>
      <c r="C5" s="49"/>
      <c r="D5" s="49"/>
      <c r="E5" s="49"/>
      <c r="F5" s="49"/>
      <c r="G5" s="49"/>
      <c r="H5" s="49"/>
      <c r="I5" s="50"/>
      <c r="J5" s="50"/>
    </row>
    <row r="6" spans="1:10" ht="15">
      <c r="A6" s="48" t="s">
        <v>3</v>
      </c>
      <c r="B6" s="49"/>
      <c r="C6" s="49"/>
      <c r="D6" s="49"/>
      <c r="E6" s="49"/>
      <c r="F6" s="49"/>
      <c r="G6" s="49"/>
      <c r="H6" s="49"/>
      <c r="I6" s="50"/>
      <c r="J6" s="50"/>
    </row>
    <row r="7" spans="1:10" ht="12.75">
      <c r="A7" s="49"/>
      <c r="B7" s="49"/>
      <c r="C7" s="49"/>
      <c r="D7" s="51" t="s">
        <v>4</v>
      </c>
      <c r="E7" s="51"/>
      <c r="F7" s="51" t="s">
        <v>4</v>
      </c>
      <c r="G7" s="51" t="s">
        <v>4</v>
      </c>
      <c r="H7" s="51" t="s">
        <v>4</v>
      </c>
      <c r="I7" s="52"/>
      <c r="J7" s="51" t="s">
        <v>4</v>
      </c>
    </row>
    <row r="8" spans="1:10" ht="12.75">
      <c r="A8" s="49"/>
      <c r="B8" s="49"/>
      <c r="C8" s="49"/>
      <c r="D8" s="51" t="s">
        <v>5</v>
      </c>
      <c r="E8" s="51"/>
      <c r="F8" s="51" t="s">
        <v>5</v>
      </c>
      <c r="G8" s="51" t="s">
        <v>5</v>
      </c>
      <c r="H8" s="51" t="s">
        <v>5</v>
      </c>
      <c r="I8" s="52"/>
      <c r="J8" s="51" t="s">
        <v>6</v>
      </c>
    </row>
    <row r="9" spans="1:10" ht="12.75">
      <c r="A9" s="49"/>
      <c r="B9" s="49"/>
      <c r="C9" s="49"/>
      <c r="D9" s="51" t="s">
        <v>7</v>
      </c>
      <c r="E9" s="51"/>
      <c r="F9" s="51" t="s">
        <v>6</v>
      </c>
      <c r="G9" s="51" t="s">
        <v>7</v>
      </c>
      <c r="H9" s="51" t="s">
        <v>7</v>
      </c>
      <c r="I9" s="52"/>
      <c r="J9" s="51" t="s">
        <v>8</v>
      </c>
    </row>
    <row r="10" spans="1:10" ht="12.75">
      <c r="A10" s="49"/>
      <c r="B10" s="49"/>
      <c r="C10" s="49"/>
      <c r="D10" s="51" t="s">
        <v>9</v>
      </c>
      <c r="E10" s="51"/>
      <c r="F10" s="51" t="s">
        <v>9</v>
      </c>
      <c r="G10" s="51" t="s">
        <v>9</v>
      </c>
      <c r="H10" s="51" t="s">
        <v>9</v>
      </c>
      <c r="I10" s="52"/>
      <c r="J10" s="51" t="s">
        <v>10</v>
      </c>
    </row>
    <row r="11" spans="1:10" ht="12.75">
      <c r="A11" s="53"/>
      <c r="B11" s="53"/>
      <c r="C11" s="53"/>
      <c r="D11" s="54" t="s">
        <v>214</v>
      </c>
      <c r="E11" s="54"/>
      <c r="F11" s="54" t="s">
        <v>11</v>
      </c>
      <c r="G11" s="55" t="s">
        <v>145</v>
      </c>
      <c r="H11" s="55" t="s">
        <v>146</v>
      </c>
      <c r="I11" s="56"/>
      <c r="J11" s="54" t="s">
        <v>12</v>
      </c>
    </row>
    <row r="12" spans="1:10" ht="12.75">
      <c r="A12" s="53"/>
      <c r="B12" s="53"/>
      <c r="C12" s="53"/>
      <c r="D12" s="54"/>
      <c r="E12" s="54"/>
      <c r="F12" s="54"/>
      <c r="G12" s="55"/>
      <c r="H12" s="55"/>
      <c r="I12" s="56"/>
      <c r="J12" s="55" t="s">
        <v>137</v>
      </c>
    </row>
    <row r="13" spans="1:10" ht="12.75">
      <c r="A13" s="49"/>
      <c r="B13" s="49"/>
      <c r="C13" s="49"/>
      <c r="D13" s="51" t="s">
        <v>13</v>
      </c>
      <c r="E13" s="51"/>
      <c r="F13" s="51" t="s">
        <v>13</v>
      </c>
      <c r="G13" s="51" t="s">
        <v>13</v>
      </c>
      <c r="H13" s="51" t="s">
        <v>13</v>
      </c>
      <c r="I13" s="52"/>
      <c r="J13" s="51" t="s">
        <v>13</v>
      </c>
    </row>
    <row r="14" spans="1:10" ht="12.75">
      <c r="A14" s="49"/>
      <c r="B14" s="49"/>
      <c r="C14" s="49"/>
      <c r="D14" s="49"/>
      <c r="E14" s="49"/>
      <c r="F14" s="49"/>
      <c r="G14" s="49"/>
      <c r="H14" s="57"/>
      <c r="I14" s="58"/>
      <c r="J14" s="57"/>
    </row>
    <row r="15" spans="1:10" ht="12.75">
      <c r="A15" s="49">
        <v>1</v>
      </c>
      <c r="B15" s="49" t="s">
        <v>14</v>
      </c>
      <c r="C15" s="49"/>
      <c r="D15" s="59">
        <v>29162</v>
      </c>
      <c r="E15" s="59"/>
      <c r="F15" s="60">
        <v>33272.852920000005</v>
      </c>
      <c r="G15" s="59">
        <v>32809.38742</v>
      </c>
      <c r="H15" s="60">
        <v>32117.5533</v>
      </c>
      <c r="I15" s="61"/>
      <c r="J15" s="60">
        <v>29137</v>
      </c>
    </row>
    <row r="16" spans="1:10" ht="12.75">
      <c r="A16" s="49"/>
      <c r="B16" s="49"/>
      <c r="C16" s="49"/>
      <c r="D16" s="59"/>
      <c r="E16" s="59"/>
      <c r="F16" s="60"/>
      <c r="G16" s="59"/>
      <c r="H16" s="60"/>
      <c r="I16" s="61"/>
      <c r="J16" s="60"/>
    </row>
    <row r="17" spans="1:10" ht="12.75">
      <c r="A17" s="49">
        <v>2</v>
      </c>
      <c r="B17" s="49" t="s">
        <v>15</v>
      </c>
      <c r="C17" s="49"/>
      <c r="D17" s="59">
        <v>197285</v>
      </c>
      <c r="E17" s="59"/>
      <c r="F17" s="60">
        <v>210807.8094097731</v>
      </c>
      <c r="G17" s="59">
        <v>287274.37610000005</v>
      </c>
      <c r="H17" s="60">
        <v>0</v>
      </c>
      <c r="I17" s="61"/>
      <c r="J17" s="60">
        <v>202731</v>
      </c>
    </row>
    <row r="18" spans="1:10" ht="12.75">
      <c r="A18" s="49"/>
      <c r="B18" s="49"/>
      <c r="C18" s="49"/>
      <c r="D18" s="59"/>
      <c r="E18" s="59"/>
      <c r="F18" s="60"/>
      <c r="G18" s="59"/>
      <c r="H18" s="60"/>
      <c r="I18" s="61"/>
      <c r="J18" s="60"/>
    </row>
    <row r="19" spans="1:10" ht="12.75">
      <c r="A19" s="49">
        <v>3</v>
      </c>
      <c r="B19" s="49" t="s">
        <v>17</v>
      </c>
      <c r="C19" s="49"/>
      <c r="D19" s="62">
        <v>0</v>
      </c>
      <c r="E19" s="59"/>
      <c r="F19" s="60">
        <v>0</v>
      </c>
      <c r="G19" s="59">
        <v>0</v>
      </c>
      <c r="H19" s="60">
        <v>0</v>
      </c>
      <c r="I19" s="61"/>
      <c r="J19" s="63">
        <v>0</v>
      </c>
    </row>
    <row r="20" spans="1:10" ht="12.75">
      <c r="A20" s="49"/>
      <c r="B20" s="49"/>
      <c r="C20" s="49"/>
      <c r="D20" s="59"/>
      <c r="E20" s="59"/>
      <c r="F20" s="60"/>
      <c r="G20" s="59"/>
      <c r="H20" s="60"/>
      <c r="I20" s="61"/>
      <c r="J20" s="60"/>
    </row>
    <row r="21" spans="1:10" ht="12.75">
      <c r="A21" s="49">
        <v>4</v>
      </c>
      <c r="B21" s="49" t="s">
        <v>147</v>
      </c>
      <c r="C21" s="49"/>
      <c r="D21" s="62">
        <v>0</v>
      </c>
      <c r="E21" s="59"/>
      <c r="F21" s="60"/>
      <c r="G21" s="59"/>
      <c r="H21" s="60"/>
      <c r="I21" s="61"/>
      <c r="J21" s="63">
        <v>0</v>
      </c>
    </row>
    <row r="22" spans="1:10" ht="12.75">
      <c r="A22" s="49"/>
      <c r="B22" s="49"/>
      <c r="C22" s="49"/>
      <c r="D22" s="59"/>
      <c r="E22" s="59"/>
      <c r="F22" s="60"/>
      <c r="G22" s="59"/>
      <c r="H22" s="60"/>
      <c r="I22" s="61"/>
      <c r="J22" s="60"/>
    </row>
    <row r="23" spans="1:10" ht="12.75">
      <c r="A23" s="49">
        <v>5</v>
      </c>
      <c r="B23" s="49" t="s">
        <v>16</v>
      </c>
      <c r="C23" s="49"/>
      <c r="D23" s="59">
        <v>67856</v>
      </c>
      <c r="E23" s="59"/>
      <c r="F23" s="60">
        <v>74005.13362170334</v>
      </c>
      <c r="G23" s="59">
        <v>84631.31112</v>
      </c>
      <c r="H23" s="60">
        <v>205.984</v>
      </c>
      <c r="I23" s="61"/>
      <c r="J23" s="60">
        <v>68633</v>
      </c>
    </row>
    <row r="24" spans="1:10" ht="12.75">
      <c r="A24" s="49"/>
      <c r="B24" s="49"/>
      <c r="C24" s="49"/>
      <c r="D24" s="59"/>
      <c r="E24" s="59"/>
      <c r="F24" s="60"/>
      <c r="G24" s="59"/>
      <c r="H24" s="60"/>
      <c r="I24" s="61"/>
      <c r="J24" s="60"/>
    </row>
    <row r="25" spans="1:10" ht="12.75">
      <c r="A25" s="49">
        <v>6</v>
      </c>
      <c r="B25" s="49" t="s">
        <v>148</v>
      </c>
      <c r="C25" s="49"/>
      <c r="D25" s="62">
        <v>0</v>
      </c>
      <c r="E25" s="62"/>
      <c r="F25" s="63">
        <v>0</v>
      </c>
      <c r="G25" s="62">
        <v>0</v>
      </c>
      <c r="H25" s="63">
        <v>0</v>
      </c>
      <c r="I25" s="64"/>
      <c r="J25" s="63">
        <v>0</v>
      </c>
    </row>
    <row r="26" spans="1:10" ht="12.75">
      <c r="A26" s="49"/>
      <c r="B26" s="49"/>
      <c r="C26" s="49"/>
      <c r="D26" s="62"/>
      <c r="E26" s="62"/>
      <c r="F26" s="63"/>
      <c r="G26" s="62"/>
      <c r="H26" s="63"/>
      <c r="I26" s="64"/>
      <c r="J26" s="63"/>
    </row>
    <row r="27" spans="1:10" ht="12.75">
      <c r="A27" s="49">
        <v>7</v>
      </c>
      <c r="B27" s="49" t="s">
        <v>149</v>
      </c>
      <c r="C27" s="49"/>
      <c r="D27" s="62">
        <v>0</v>
      </c>
      <c r="E27" s="62"/>
      <c r="F27" s="63"/>
      <c r="G27" s="62">
        <v>0</v>
      </c>
      <c r="H27" s="63"/>
      <c r="I27" s="64"/>
      <c r="J27" s="63">
        <v>0</v>
      </c>
    </row>
    <row r="28" spans="1:10" ht="12.75">
      <c r="A28" s="49"/>
      <c r="B28" s="49"/>
      <c r="C28" s="49"/>
      <c r="D28" s="59"/>
      <c r="E28" s="59"/>
      <c r="F28" s="60"/>
      <c r="G28" s="59"/>
      <c r="H28" s="60"/>
      <c r="I28" s="61"/>
      <c r="J28" s="60"/>
    </row>
    <row r="29" spans="1:10" ht="12.75">
      <c r="A29" s="49">
        <v>8</v>
      </c>
      <c r="B29" s="28" t="s">
        <v>18</v>
      </c>
      <c r="C29" s="49"/>
      <c r="D29" s="59"/>
      <c r="E29" s="59"/>
      <c r="F29" s="60"/>
      <c r="G29" s="59"/>
      <c r="H29" s="60"/>
      <c r="I29" s="61"/>
      <c r="J29" s="60"/>
    </row>
    <row r="30" spans="1:10" ht="12.75">
      <c r="A30" s="49"/>
      <c r="B30" s="28"/>
      <c r="C30" s="65" t="s">
        <v>19</v>
      </c>
      <c r="D30" s="59">
        <v>73844</v>
      </c>
      <c r="E30" s="59"/>
      <c r="F30" s="60"/>
      <c r="G30" s="59">
        <v>0</v>
      </c>
      <c r="H30" s="60"/>
      <c r="I30" s="61"/>
      <c r="J30" s="60">
        <v>62557</v>
      </c>
    </row>
    <row r="31" spans="1:10" ht="12.75">
      <c r="A31" s="49"/>
      <c r="B31" s="49"/>
      <c r="C31" s="65" t="s">
        <v>20</v>
      </c>
      <c r="D31" s="59">
        <v>187</v>
      </c>
      <c r="E31" s="59"/>
      <c r="F31" s="60"/>
      <c r="G31" s="59">
        <v>211.86261</v>
      </c>
      <c r="H31" s="60"/>
      <c r="I31" s="61"/>
      <c r="J31" s="60">
        <v>193</v>
      </c>
    </row>
    <row r="32" spans="1:10" ht="12.75">
      <c r="A32" s="49"/>
      <c r="B32" s="49"/>
      <c r="C32" s="65" t="s">
        <v>21</v>
      </c>
      <c r="D32" s="59">
        <v>1390</v>
      </c>
      <c r="E32" s="59"/>
      <c r="F32" s="60">
        <v>10438.08683</v>
      </c>
      <c r="G32" s="59">
        <v>1789.69969</v>
      </c>
      <c r="H32" s="60">
        <v>171.8674</v>
      </c>
      <c r="I32" s="61"/>
      <c r="J32" s="60">
        <v>5974</v>
      </c>
    </row>
    <row r="33" spans="1:10" ht="12.75">
      <c r="A33" s="49"/>
      <c r="B33" s="49"/>
      <c r="C33" s="66" t="s">
        <v>22</v>
      </c>
      <c r="D33" s="61">
        <v>8052</v>
      </c>
      <c r="E33" s="61"/>
      <c r="F33" s="61">
        <v>5938.182989999978</v>
      </c>
      <c r="G33" s="61">
        <v>7314.8385</v>
      </c>
      <c r="H33" s="61"/>
      <c r="I33" s="61"/>
      <c r="J33" s="61">
        <v>6303</v>
      </c>
    </row>
    <row r="34" spans="1:10" ht="12.75">
      <c r="A34" s="49"/>
      <c r="B34" s="49"/>
      <c r="C34" s="65" t="s">
        <v>23</v>
      </c>
      <c r="D34" s="11">
        <v>6</v>
      </c>
      <c r="E34" s="60"/>
      <c r="F34" s="60">
        <v>640.75417</v>
      </c>
      <c r="G34" s="60">
        <v>10505.05754</v>
      </c>
      <c r="H34" s="60">
        <v>5.05754</v>
      </c>
      <c r="I34" s="61"/>
      <c r="J34" s="60">
        <v>6</v>
      </c>
    </row>
    <row r="35" spans="1:10" ht="12.75">
      <c r="A35" s="49"/>
      <c r="B35" s="49"/>
      <c r="C35" s="65" t="s">
        <v>24</v>
      </c>
      <c r="D35" s="60">
        <v>2314</v>
      </c>
      <c r="E35" s="60"/>
      <c r="F35" s="60">
        <v>4349.5167200000005</v>
      </c>
      <c r="G35" s="60">
        <v>7954.56221</v>
      </c>
      <c r="H35" s="60"/>
      <c r="I35" s="61"/>
      <c r="J35" s="60">
        <v>772</v>
      </c>
    </row>
    <row r="36" spans="1:10" ht="12.75">
      <c r="A36" s="49"/>
      <c r="B36" s="49"/>
      <c r="C36" s="65"/>
      <c r="D36" s="67"/>
      <c r="E36" s="67"/>
      <c r="F36" s="67"/>
      <c r="G36" s="67"/>
      <c r="H36" s="67"/>
      <c r="I36" s="61"/>
      <c r="J36" s="67"/>
    </row>
    <row r="37" spans="1:10" ht="12.75">
      <c r="A37" s="49"/>
      <c r="B37" s="49"/>
      <c r="C37" s="65"/>
      <c r="D37" s="60">
        <f>SUM(D30:D36)</f>
        <v>85793</v>
      </c>
      <c r="E37" s="60"/>
      <c r="F37" s="60"/>
      <c r="G37" s="60">
        <v>27776.020549999997</v>
      </c>
      <c r="H37" s="60"/>
      <c r="I37" s="61"/>
      <c r="J37" s="60">
        <v>75805</v>
      </c>
    </row>
    <row r="38" spans="1:10" ht="12.75">
      <c r="A38" s="49"/>
      <c r="B38" s="49"/>
      <c r="C38" s="65"/>
      <c r="D38" s="60"/>
      <c r="E38" s="60"/>
      <c r="F38" s="60"/>
      <c r="G38" s="60"/>
      <c r="H38" s="60"/>
      <c r="I38" s="61"/>
      <c r="J38" s="60"/>
    </row>
    <row r="39" spans="1:10" ht="12.75">
      <c r="A39" s="49">
        <v>9</v>
      </c>
      <c r="B39" s="28" t="s">
        <v>25</v>
      </c>
      <c r="C39" s="65"/>
      <c r="D39" s="60"/>
      <c r="E39" s="60"/>
      <c r="F39" s="60"/>
      <c r="G39" s="60"/>
      <c r="H39" s="60"/>
      <c r="I39" s="61"/>
      <c r="J39" s="60"/>
    </row>
    <row r="40" spans="1:10" ht="12.75">
      <c r="A40" s="49"/>
      <c r="B40" s="49"/>
      <c r="C40" s="65"/>
      <c r="D40" s="60"/>
      <c r="E40" s="60"/>
      <c r="F40" s="60"/>
      <c r="G40" s="60"/>
      <c r="H40" s="60"/>
      <c r="I40" s="61"/>
      <c r="J40" s="60"/>
    </row>
    <row r="41" spans="1:10" ht="12.75">
      <c r="A41" s="49"/>
      <c r="B41" s="49"/>
      <c r="C41" s="65" t="s">
        <v>26</v>
      </c>
      <c r="D41" s="60">
        <v>11169</v>
      </c>
      <c r="E41" s="60"/>
      <c r="F41" s="60">
        <v>16614.629650000003</v>
      </c>
      <c r="G41" s="60">
        <v>17362.52862</v>
      </c>
      <c r="H41" s="60">
        <v>3156.07465</v>
      </c>
      <c r="I41" s="61"/>
      <c r="J41" s="60">
        <v>19342</v>
      </c>
    </row>
    <row r="42" spans="1:10" ht="12.75">
      <c r="A42" s="49"/>
      <c r="B42" s="49"/>
      <c r="C42" s="65" t="s">
        <v>27</v>
      </c>
      <c r="D42" s="60">
        <v>78462</v>
      </c>
      <c r="E42" s="60"/>
      <c r="F42" s="60">
        <v>111468.84488999998</v>
      </c>
      <c r="G42" s="60">
        <v>131279.62023</v>
      </c>
      <c r="H42" s="60">
        <v>28367.022759999996</v>
      </c>
      <c r="I42" s="61"/>
      <c r="J42" s="60">
        <v>66248</v>
      </c>
    </row>
    <row r="43" spans="1:10" ht="12.75">
      <c r="A43" s="49"/>
      <c r="B43" s="49"/>
      <c r="C43" s="65" t="s">
        <v>28</v>
      </c>
      <c r="D43" s="60">
        <v>9811</v>
      </c>
      <c r="E43" s="60"/>
      <c r="F43" s="60"/>
      <c r="G43" s="60"/>
      <c r="H43" s="60"/>
      <c r="I43" s="61"/>
      <c r="J43" s="60">
        <v>9811</v>
      </c>
    </row>
    <row r="44" spans="1:10" ht="12.75">
      <c r="A44" s="49"/>
      <c r="B44" s="49"/>
      <c r="C44" s="68" t="s">
        <v>29</v>
      </c>
      <c r="D44" s="61">
        <v>1529</v>
      </c>
      <c r="E44" s="61"/>
      <c r="F44" s="61"/>
      <c r="G44" s="61">
        <v>4841.54375</v>
      </c>
      <c r="H44" s="61"/>
      <c r="I44" s="61"/>
      <c r="J44" s="61">
        <v>1345</v>
      </c>
    </row>
    <row r="45" spans="1:10" ht="12.75">
      <c r="A45" s="49"/>
      <c r="B45" s="49"/>
      <c r="C45" s="65" t="s">
        <v>150</v>
      </c>
      <c r="D45" s="60">
        <v>39423</v>
      </c>
      <c r="E45" s="60"/>
      <c r="F45" s="60">
        <v>78084.48316</v>
      </c>
      <c r="G45" s="60">
        <v>24854.20644</v>
      </c>
      <c r="H45" s="60">
        <v>16161.632649999998</v>
      </c>
      <c r="I45" s="61"/>
      <c r="J45" s="60">
        <v>82357</v>
      </c>
    </row>
    <row r="46" spans="1:10" ht="12.75">
      <c r="A46" s="49"/>
      <c r="B46" s="49"/>
      <c r="C46" s="65" t="s">
        <v>151</v>
      </c>
      <c r="D46" s="60">
        <v>491</v>
      </c>
      <c r="E46" s="60"/>
      <c r="F46" s="60">
        <v>2978.9486699999998</v>
      </c>
      <c r="G46" s="60">
        <v>1851.78965</v>
      </c>
      <c r="H46" s="60"/>
      <c r="I46" s="61"/>
      <c r="J46" s="60">
        <v>264</v>
      </c>
    </row>
    <row r="47" spans="1:10" ht="12.75">
      <c r="A47" s="49"/>
      <c r="B47" s="49"/>
      <c r="C47" s="65"/>
      <c r="D47" s="60"/>
      <c r="E47" s="60"/>
      <c r="F47" s="60"/>
      <c r="G47" s="60"/>
      <c r="H47" s="67"/>
      <c r="I47" s="61"/>
      <c r="J47" s="60"/>
    </row>
    <row r="48" spans="1:10" ht="12.75">
      <c r="A48" s="49"/>
      <c r="B48" s="49"/>
      <c r="C48" s="49"/>
      <c r="D48" s="69">
        <f>SUM(D41:D47)</f>
        <v>140885</v>
      </c>
      <c r="E48" s="69"/>
      <c r="F48" s="69">
        <v>209146.90636999998</v>
      </c>
      <c r="G48" s="69">
        <v>180189.68869</v>
      </c>
      <c r="H48" s="69">
        <v>47684.730059999994</v>
      </c>
      <c r="I48" s="61"/>
      <c r="J48" s="69">
        <v>179367</v>
      </c>
    </row>
    <row r="49" spans="1:10" ht="12.75">
      <c r="A49" s="49"/>
      <c r="B49" s="49"/>
      <c r="C49" s="49"/>
      <c r="D49" s="70"/>
      <c r="E49" s="70"/>
      <c r="F49" s="70"/>
      <c r="G49" s="70"/>
      <c r="H49" s="61"/>
      <c r="I49" s="61"/>
      <c r="J49" s="70"/>
    </row>
    <row r="50" spans="1:10" ht="12.75">
      <c r="A50" s="49">
        <v>10</v>
      </c>
      <c r="B50" s="49" t="s">
        <v>152</v>
      </c>
      <c r="C50" s="49"/>
      <c r="D50" s="59">
        <f>D37-D48</f>
        <v>-55092</v>
      </c>
      <c r="E50" s="59"/>
      <c r="F50" s="59">
        <v>-105060.31823125758</v>
      </c>
      <c r="G50" s="59">
        <v>-152413.66814000002</v>
      </c>
      <c r="H50" s="59"/>
      <c r="I50" s="61"/>
      <c r="J50" s="81">
        <v>-103562</v>
      </c>
    </row>
    <row r="51" spans="1:10" ht="12.75">
      <c r="A51" s="49"/>
      <c r="B51" s="49"/>
      <c r="C51" s="49"/>
      <c r="D51" s="59"/>
      <c r="E51" s="59"/>
      <c r="F51" s="61"/>
      <c r="G51" s="59"/>
      <c r="H51" s="61"/>
      <c r="I51" s="61"/>
      <c r="J51" s="61"/>
    </row>
    <row r="52" spans="1:10" ht="13.5" thickBot="1">
      <c r="A52" s="49"/>
      <c r="B52" s="49"/>
      <c r="C52" s="49"/>
      <c r="D52" s="71">
        <f>D50+D23+D17+D15</f>
        <v>239211</v>
      </c>
      <c r="E52" s="71"/>
      <c r="F52" s="71"/>
      <c r="G52" s="71"/>
      <c r="H52" s="71"/>
      <c r="I52" s="61"/>
      <c r="J52" s="71">
        <v>196939</v>
      </c>
    </row>
    <row r="53" spans="1:10" ht="13.5" thickTop="1">
      <c r="A53" s="49"/>
      <c r="B53" s="49"/>
      <c r="C53" s="49"/>
      <c r="D53" s="59"/>
      <c r="E53" s="59"/>
      <c r="F53" s="60" t="e">
        <v>#REF!</v>
      </c>
      <c r="G53" s="59" t="e">
        <v>#REF!</v>
      </c>
      <c r="H53" s="60" t="e">
        <v>#REF!</v>
      </c>
      <c r="I53" s="61"/>
      <c r="J53" s="60"/>
    </row>
    <row r="54" spans="1:10" ht="12.75">
      <c r="A54" s="49"/>
      <c r="B54" s="72"/>
      <c r="C54" s="49"/>
      <c r="D54" s="59"/>
      <c r="E54" s="59"/>
      <c r="F54" s="60"/>
      <c r="G54" s="59"/>
      <c r="H54" s="60"/>
      <c r="I54" s="61"/>
      <c r="J54" s="60"/>
    </row>
    <row r="55" spans="1:10" ht="12.75">
      <c r="A55" s="49">
        <v>11</v>
      </c>
      <c r="B55" s="28" t="s">
        <v>31</v>
      </c>
      <c r="C55" s="49"/>
      <c r="D55" s="59"/>
      <c r="E55" s="59"/>
      <c r="F55" s="60"/>
      <c r="G55" s="59"/>
      <c r="H55" s="60"/>
      <c r="I55" s="61"/>
      <c r="J55" s="60"/>
    </row>
    <row r="56" spans="1:10" ht="12.75">
      <c r="A56" s="49"/>
      <c r="B56" s="49"/>
      <c r="C56" s="49"/>
      <c r="D56" s="59"/>
      <c r="E56" s="59"/>
      <c r="F56" s="60"/>
      <c r="G56" s="59"/>
      <c r="H56" s="60"/>
      <c r="I56" s="61"/>
      <c r="J56" s="60"/>
    </row>
    <row r="57" spans="1:10" ht="12.75">
      <c r="A57" s="49"/>
      <c r="B57" s="49" t="s">
        <v>32</v>
      </c>
      <c r="C57" s="49"/>
      <c r="D57" s="59">
        <v>142000</v>
      </c>
      <c r="E57" s="59"/>
      <c r="F57" s="60">
        <v>142000</v>
      </c>
      <c r="G57" s="59">
        <v>142000</v>
      </c>
      <c r="H57" s="60">
        <v>32000</v>
      </c>
      <c r="I57" s="61"/>
      <c r="J57" s="60">
        <v>142000</v>
      </c>
    </row>
    <row r="58" spans="1:10" ht="12.75">
      <c r="A58" s="49"/>
      <c r="B58" s="28"/>
      <c r="C58" s="49"/>
      <c r="D58" s="59"/>
      <c r="E58" s="59"/>
      <c r="F58" s="60"/>
      <c r="G58" s="59"/>
      <c r="H58" s="60"/>
      <c r="I58" s="61"/>
      <c r="J58" s="60"/>
    </row>
    <row r="59" spans="1:10" ht="12.75">
      <c r="A59" s="49"/>
      <c r="B59" s="49" t="s">
        <v>33</v>
      </c>
      <c r="C59" s="49"/>
      <c r="D59" s="59"/>
      <c r="E59" s="59"/>
      <c r="F59" s="60"/>
      <c r="G59" s="59"/>
      <c r="H59" s="60"/>
      <c r="I59" s="61"/>
      <c r="J59" s="60"/>
    </row>
    <row r="60" spans="1:10" ht="12.75">
      <c r="A60" s="49"/>
      <c r="B60" s="49"/>
      <c r="C60" s="49" t="s">
        <v>34</v>
      </c>
      <c r="D60" s="59">
        <v>79687</v>
      </c>
      <c r="E60" s="59"/>
      <c r="F60" s="60">
        <v>79687.499</v>
      </c>
      <c r="G60" s="59">
        <v>82430.7368</v>
      </c>
      <c r="H60" s="60">
        <v>79687.499</v>
      </c>
      <c r="I60" s="61"/>
      <c r="J60" s="60">
        <v>79687</v>
      </c>
    </row>
    <row r="61" spans="1:10" ht="12.75">
      <c r="A61" s="49"/>
      <c r="B61" s="49"/>
      <c r="C61" s="49" t="s">
        <v>35</v>
      </c>
      <c r="D61" s="59">
        <v>4495</v>
      </c>
      <c r="E61" s="59"/>
      <c r="F61" s="60">
        <v>4494.58386</v>
      </c>
      <c r="G61" s="59">
        <v>20244.58186</v>
      </c>
      <c r="H61" s="60">
        <v>4494.583860000001</v>
      </c>
      <c r="I61" s="61"/>
      <c r="J61" s="60">
        <v>4495</v>
      </c>
    </row>
    <row r="62" spans="1:10" ht="12.75">
      <c r="A62" s="49"/>
      <c r="B62" s="49"/>
      <c r="C62" s="49" t="s">
        <v>36</v>
      </c>
      <c r="D62" s="59">
        <v>-143737</v>
      </c>
      <c r="E62" s="59"/>
      <c r="F62" s="60">
        <v>-69411.92575616547</v>
      </c>
      <c r="G62" s="59">
        <v>-72771.66773999999</v>
      </c>
      <c r="H62" s="60">
        <v>-71259.85136</v>
      </c>
      <c r="I62" s="61"/>
      <c r="J62" s="60">
        <v>-137274</v>
      </c>
    </row>
    <row r="63" spans="1:10" ht="12.75">
      <c r="A63" s="49"/>
      <c r="B63" s="49"/>
      <c r="C63" s="49"/>
      <c r="D63" s="62"/>
      <c r="E63" s="62"/>
      <c r="F63" s="63"/>
      <c r="G63" s="62"/>
      <c r="H63" s="64"/>
      <c r="I63" s="64"/>
      <c r="J63" s="63"/>
    </row>
    <row r="64" spans="1:10" ht="12.75">
      <c r="A64" s="49">
        <v>12</v>
      </c>
      <c r="B64" s="49" t="s">
        <v>37</v>
      </c>
      <c r="C64" s="49"/>
      <c r="D64" s="62">
        <v>0</v>
      </c>
      <c r="E64" s="59"/>
      <c r="F64" s="60"/>
      <c r="G64" s="59">
        <v>0</v>
      </c>
      <c r="H64" s="61"/>
      <c r="I64" s="61"/>
      <c r="J64" s="63">
        <v>0</v>
      </c>
    </row>
    <row r="65" spans="1:10" ht="12.75">
      <c r="A65" s="49"/>
      <c r="B65" s="49"/>
      <c r="C65" s="49"/>
      <c r="D65" s="59"/>
      <c r="E65" s="59"/>
      <c r="F65" s="60"/>
      <c r="G65" s="59"/>
      <c r="H65" s="61"/>
      <c r="I65" s="61"/>
      <c r="J65" s="60"/>
    </row>
    <row r="66" spans="1:10" ht="12.75">
      <c r="A66" s="49">
        <v>13</v>
      </c>
      <c r="B66" s="49" t="s">
        <v>153</v>
      </c>
      <c r="C66" s="49"/>
      <c r="D66" s="59">
        <v>55237</v>
      </c>
      <c r="E66" s="59"/>
      <c r="F66" s="60"/>
      <c r="G66" s="59">
        <v>58860.34042</v>
      </c>
      <c r="H66" s="61"/>
      <c r="I66" s="61"/>
      <c r="J66" s="60">
        <v>5228</v>
      </c>
    </row>
    <row r="67" spans="1:10" ht="12.75">
      <c r="A67" s="49"/>
      <c r="B67" s="49"/>
      <c r="C67" s="49"/>
      <c r="D67" s="59"/>
      <c r="E67" s="59"/>
      <c r="F67" s="60"/>
      <c r="G67" s="59"/>
      <c r="H67" s="61"/>
      <c r="I67" s="61"/>
      <c r="J67" s="60"/>
    </row>
    <row r="68" spans="1:10" ht="12.75">
      <c r="A68" s="49">
        <v>14</v>
      </c>
      <c r="B68" s="49" t="s">
        <v>154</v>
      </c>
      <c r="C68" s="49"/>
      <c r="D68" s="59">
        <v>76797</v>
      </c>
      <c r="E68" s="59"/>
      <c r="F68" s="60">
        <v>28107.421420000002</v>
      </c>
      <c r="G68" s="59">
        <v>0</v>
      </c>
      <c r="H68" s="61"/>
      <c r="I68" s="61"/>
      <c r="J68" s="60">
        <v>75511</v>
      </c>
    </row>
    <row r="69" spans="1:10" ht="12.75">
      <c r="A69" s="49"/>
      <c r="B69" s="49"/>
      <c r="C69" s="49"/>
      <c r="D69" s="59"/>
      <c r="E69" s="59"/>
      <c r="F69" s="60"/>
      <c r="G69" s="59"/>
      <c r="H69" s="61"/>
      <c r="I69" s="61"/>
      <c r="J69" s="60"/>
    </row>
    <row r="70" spans="1:10" ht="12.75">
      <c r="A70" s="49">
        <v>15</v>
      </c>
      <c r="B70" s="49" t="s">
        <v>155</v>
      </c>
      <c r="C70" s="49"/>
      <c r="D70" s="59">
        <v>1678</v>
      </c>
      <c r="E70" s="59"/>
      <c r="F70" s="60"/>
      <c r="G70" s="59"/>
      <c r="H70" s="61"/>
      <c r="I70" s="61"/>
      <c r="J70" s="60">
        <v>2906</v>
      </c>
    </row>
    <row r="71" spans="1:10" ht="12.75">
      <c r="A71" s="49"/>
      <c r="B71" s="49"/>
      <c r="C71" s="49"/>
      <c r="D71" s="61"/>
      <c r="E71" s="61"/>
      <c r="F71" s="60"/>
      <c r="G71" s="61"/>
      <c r="H71" s="59"/>
      <c r="I71" s="61"/>
      <c r="J71" s="60"/>
    </row>
    <row r="72" spans="1:10" ht="12.75">
      <c r="A72" s="49">
        <v>16</v>
      </c>
      <c r="B72" s="49" t="s">
        <v>38</v>
      </c>
      <c r="C72" s="49"/>
      <c r="D72" s="59">
        <v>23054</v>
      </c>
      <c r="E72" s="59"/>
      <c r="F72" s="60">
        <v>23658.16575638435</v>
      </c>
      <c r="G72" s="59">
        <v>24080</v>
      </c>
      <c r="H72" s="61">
        <v>0</v>
      </c>
      <c r="I72" s="61">
        <v>0</v>
      </c>
      <c r="J72" s="60">
        <v>24386</v>
      </c>
    </row>
    <row r="73" spans="1:10" ht="12.75">
      <c r="A73" s="49"/>
      <c r="B73" s="49"/>
      <c r="C73" s="49"/>
      <c r="D73" s="59"/>
      <c r="E73" s="59"/>
      <c r="F73" s="60"/>
      <c r="G73" s="59"/>
      <c r="H73" s="61"/>
      <c r="I73" s="61"/>
      <c r="J73" s="60"/>
    </row>
    <row r="74" spans="1:10" ht="13.5" thickBot="1">
      <c r="A74" s="49"/>
      <c r="B74" s="49"/>
      <c r="C74" s="49"/>
      <c r="D74" s="71">
        <f>SUM(D57:D73)</f>
        <v>239211</v>
      </c>
      <c r="E74" s="71"/>
      <c r="F74" s="71"/>
      <c r="G74" s="71"/>
      <c r="H74" s="73"/>
      <c r="I74" s="61"/>
      <c r="J74" s="71">
        <v>196939</v>
      </c>
    </row>
    <row r="75" spans="1:10" ht="13.5" thickTop="1">
      <c r="A75" s="49"/>
      <c r="B75" s="49"/>
      <c r="C75" s="49"/>
      <c r="D75" s="74"/>
      <c r="E75" s="74"/>
      <c r="F75" s="74">
        <v>208535.7442802189</v>
      </c>
      <c r="G75" s="74">
        <v>254843.99134000004</v>
      </c>
      <c r="H75" s="75">
        <v>86722.23150000002</v>
      </c>
      <c r="I75" s="75"/>
      <c r="J75" s="76"/>
    </row>
    <row r="76" spans="1:10" ht="12.75">
      <c r="A76" s="49"/>
      <c r="B76" s="28"/>
      <c r="C76" s="49"/>
      <c r="D76" s="77"/>
      <c r="E76" s="77"/>
      <c r="F76" s="77"/>
      <c r="G76" s="77"/>
      <c r="H76" s="77"/>
      <c r="I76" s="78"/>
      <c r="J76" s="77"/>
    </row>
    <row r="77" spans="1:10" ht="12.75">
      <c r="A77">
        <v>16</v>
      </c>
      <c r="B77" t="s">
        <v>39</v>
      </c>
      <c r="D77" s="82">
        <v>0.103</v>
      </c>
      <c r="F77">
        <v>0.5828522945220505</v>
      </c>
      <c r="G77" t="e">
        <v>#REF!</v>
      </c>
      <c r="H77" t="e">
        <v>#REF!</v>
      </c>
      <c r="J77">
        <v>0.143</v>
      </c>
    </row>
  </sheetData>
  <printOptions/>
  <pageMargins left="0.36" right="0.31" top="0.38" bottom="0.85" header="0.21" footer="0.16"/>
  <pageSetup fitToHeight="1" fitToWidth="1" horizontalDpi="300" verticalDpi="300" orientation="portrait" paperSize="9" scale="77" r:id="rId1"/>
  <headerFooter alignWithMargins="0">
    <oddHeader>&amp;R&amp;"Arial,Bold"&amp;14A2</oddHeader>
    <oddFooter>&amp;L4 th Qtr / &amp;F /&amp;A&amp;R&amp;D/&amp;T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="80" zoomScaleNormal="80" workbookViewId="0" topLeftCell="F1">
      <selection activeCell="M6" sqref="M6"/>
    </sheetView>
  </sheetViews>
  <sheetFormatPr defaultColWidth="9.140625" defaultRowHeight="12.75"/>
  <cols>
    <col min="1" max="1" width="5.00390625" style="1" customWidth="1"/>
    <col min="2" max="2" width="4.00390625" style="1" customWidth="1"/>
    <col min="3" max="3" width="3.57421875" style="1" customWidth="1"/>
    <col min="4" max="4" width="3.00390625" style="1" customWidth="1"/>
    <col min="5" max="5" width="42.8515625" style="1" customWidth="1"/>
    <col min="6" max="8" width="19.421875" style="1" customWidth="1"/>
    <col min="9" max="9" width="23.140625" style="1" customWidth="1"/>
    <col min="10" max="10" width="1.57421875" style="1" hidden="1" customWidth="1"/>
    <col min="11" max="11" width="4.00390625" style="1" customWidth="1"/>
    <col min="12" max="16384" width="9.140625" style="1" customWidth="1"/>
  </cols>
  <sheetData>
    <row r="1" spans="2:6" ht="18">
      <c r="B1" s="2" t="s">
        <v>0</v>
      </c>
      <c r="C1" s="3"/>
      <c r="F1" s="4" t="s">
        <v>40</v>
      </c>
    </row>
    <row r="2" spans="2:3" ht="9.75" customHeight="1">
      <c r="B2" s="3"/>
      <c r="C2" s="3"/>
    </row>
    <row r="3" spans="2:3" ht="18">
      <c r="B3" s="2" t="s">
        <v>2</v>
      </c>
      <c r="C3" s="3"/>
    </row>
    <row r="4" ht="18">
      <c r="B4" s="83" t="s">
        <v>179</v>
      </c>
    </row>
    <row r="5" spans="2:3" ht="10.5" customHeight="1">
      <c r="B5" s="2"/>
      <c r="C5" s="3"/>
    </row>
    <row r="6" spans="2:3" ht="18">
      <c r="B6" s="2" t="s">
        <v>41</v>
      </c>
      <c r="C6" s="3"/>
    </row>
    <row r="7" spans="2:3" ht="13.5" customHeight="1">
      <c r="B7" s="2"/>
      <c r="C7" s="3"/>
    </row>
    <row r="8" spans="6:9" ht="24.75" customHeight="1">
      <c r="F8" s="91" t="s">
        <v>42</v>
      </c>
      <c r="G8" s="91"/>
      <c r="H8" s="91" t="s">
        <v>43</v>
      </c>
      <c r="I8" s="91"/>
    </row>
    <row r="9" spans="6:9" s="5" customFormat="1" ht="12.75">
      <c r="F9" s="6" t="s">
        <v>7</v>
      </c>
      <c r="G9" s="6" t="s">
        <v>44</v>
      </c>
      <c r="H9" s="6" t="s">
        <v>7</v>
      </c>
      <c r="I9" s="6" t="s">
        <v>44</v>
      </c>
    </row>
    <row r="10" spans="6:9" s="5" customFormat="1" ht="12.75">
      <c r="F10" s="6" t="s">
        <v>45</v>
      </c>
      <c r="G10" s="6" t="s">
        <v>46</v>
      </c>
      <c r="H10" s="6" t="s">
        <v>45</v>
      </c>
      <c r="I10" s="6" t="s">
        <v>46</v>
      </c>
    </row>
    <row r="11" spans="6:9" s="5" customFormat="1" ht="12.75">
      <c r="F11" s="6" t="s">
        <v>9</v>
      </c>
      <c r="G11" s="6" t="s">
        <v>9</v>
      </c>
      <c r="H11" s="6" t="s">
        <v>47</v>
      </c>
      <c r="I11" s="6" t="s">
        <v>48</v>
      </c>
    </row>
    <row r="12" spans="6:9" s="5" customFormat="1" ht="12.75">
      <c r="F12" s="7" t="s">
        <v>180</v>
      </c>
      <c r="G12" s="7" t="s">
        <v>181</v>
      </c>
      <c r="H12" s="6" t="str">
        <f>+F12</f>
        <v>31/5/02</v>
      </c>
      <c r="I12" s="6" t="str">
        <f>+G12</f>
        <v>31/5/01</v>
      </c>
    </row>
    <row r="13" spans="6:9" s="5" customFormat="1" ht="12.75">
      <c r="F13" s="6" t="s">
        <v>13</v>
      </c>
      <c r="G13" s="6" t="s">
        <v>13</v>
      </c>
      <c r="H13" s="6" t="s">
        <v>13</v>
      </c>
      <c r="I13" s="6" t="s">
        <v>13</v>
      </c>
    </row>
    <row r="14" spans="6:9" s="5" customFormat="1" ht="6.75" customHeight="1">
      <c r="F14" s="6"/>
      <c r="G14" s="6"/>
      <c r="H14" s="6"/>
      <c r="I14" s="6"/>
    </row>
    <row r="15" spans="6:9" s="5" customFormat="1" ht="12.75">
      <c r="F15" s="6"/>
      <c r="G15" s="6"/>
      <c r="H15" s="6"/>
      <c r="I15" s="6"/>
    </row>
    <row r="16" spans="2:9" ht="12.75">
      <c r="B16" s="1">
        <v>1</v>
      </c>
      <c r="C16" s="1" t="s">
        <v>49</v>
      </c>
      <c r="D16" s="1" t="s">
        <v>50</v>
      </c>
      <c r="F16" s="1">
        <v>2382</v>
      </c>
      <c r="G16" s="11">
        <v>3880</v>
      </c>
      <c r="H16" s="9">
        <v>10422</v>
      </c>
      <c r="I16" s="8">
        <v>13576</v>
      </c>
    </row>
    <row r="17" spans="4:9" ht="12.75" customHeight="1" hidden="1">
      <c r="D17" s="1" t="s">
        <v>51</v>
      </c>
      <c r="G17" s="11"/>
      <c r="H17" s="1">
        <f>(-393436.32+378798.6)/1000</f>
        <v>-14.63772000000003</v>
      </c>
      <c r="I17" s="11"/>
    </row>
    <row r="18" spans="7:9" ht="12.75" customHeight="1" hidden="1">
      <c r="G18" s="11"/>
      <c r="I18" s="11"/>
    </row>
    <row r="19" spans="4:9" ht="12.75" customHeight="1" hidden="1">
      <c r="D19" s="12" t="s">
        <v>52</v>
      </c>
      <c r="E19" s="12"/>
      <c r="F19" s="12">
        <f>F16-F17</f>
        <v>2382</v>
      </c>
      <c r="G19" s="13"/>
      <c r="H19" s="12">
        <f>H16+H17</f>
        <v>10407.36228</v>
      </c>
      <c r="I19" s="13"/>
    </row>
    <row r="20" spans="7:9" ht="5.25" customHeight="1">
      <c r="G20" s="11"/>
      <c r="I20" s="11"/>
    </row>
    <row r="21" spans="3:9" ht="12.75">
      <c r="C21" s="1" t="s">
        <v>53</v>
      </c>
      <c r="D21" s="1" t="s">
        <v>54</v>
      </c>
      <c r="F21" s="1">
        <v>0</v>
      </c>
      <c r="G21" s="8">
        <v>0</v>
      </c>
      <c r="H21" s="9">
        <v>0</v>
      </c>
      <c r="I21" s="8">
        <v>0</v>
      </c>
    </row>
    <row r="22" spans="6:9" ht="6" customHeight="1">
      <c r="F22" s="1">
        <f>+H22</f>
        <v>0</v>
      </c>
      <c r="G22" s="8">
        <f>+X22</f>
        <v>0</v>
      </c>
      <c r="I22" s="8"/>
    </row>
    <row r="23" spans="3:9" ht="12.75">
      <c r="C23" s="1" t="s">
        <v>55</v>
      </c>
      <c r="D23" s="1" t="s">
        <v>56</v>
      </c>
      <c r="F23" s="1">
        <v>1756</v>
      </c>
      <c r="G23" s="8">
        <v>689</v>
      </c>
      <c r="H23" s="1">
        <v>2721</v>
      </c>
      <c r="I23" s="8">
        <v>1492</v>
      </c>
    </row>
    <row r="24" spans="7:9" ht="12.75" customHeight="1">
      <c r="G24" s="8"/>
      <c r="I24" s="8"/>
    </row>
    <row r="25" spans="2:9" ht="12.75" customHeight="1" hidden="1">
      <c r="B25" s="14">
        <v>2</v>
      </c>
      <c r="C25" s="14"/>
      <c r="D25" s="14" t="s">
        <v>57</v>
      </c>
      <c r="E25" s="14"/>
      <c r="F25" s="1">
        <f>+H25</f>
        <v>1364.76597</v>
      </c>
      <c r="G25" s="8">
        <f>+X25</f>
        <v>0</v>
      </c>
      <c r="H25" s="15">
        <f>(561197-2637.72+665000+141206.69)/1000</f>
        <v>1364.76597</v>
      </c>
      <c r="I25" s="8">
        <f>+W25</f>
        <v>0</v>
      </c>
    </row>
    <row r="26" spans="1:9" ht="12.75" customHeight="1" hidden="1">
      <c r="A26" s="1" t="s">
        <v>58</v>
      </c>
      <c r="B26" s="14"/>
      <c r="C26" s="14"/>
      <c r="D26" s="14" t="s">
        <v>59</v>
      </c>
      <c r="E26" s="14"/>
      <c r="F26" s="1">
        <f>+H26</f>
        <v>449.07915</v>
      </c>
      <c r="G26" s="8">
        <f>+X26</f>
        <v>0</v>
      </c>
      <c r="H26" s="16">
        <f>(-997496.34+1446575.49)/1000</f>
        <v>449.07915</v>
      </c>
      <c r="I26" s="8">
        <f>+W26</f>
        <v>0</v>
      </c>
    </row>
    <row r="27" spans="7:9" ht="12.75">
      <c r="G27" s="8"/>
      <c r="I27" s="8"/>
    </row>
    <row r="28" spans="2:9" ht="12.75">
      <c r="B28" s="1">
        <v>2</v>
      </c>
      <c r="C28" s="1" t="s">
        <v>49</v>
      </c>
      <c r="D28" s="1" t="s">
        <v>60</v>
      </c>
      <c r="F28" s="1">
        <v>8</v>
      </c>
      <c r="G28" s="8">
        <v>-970</v>
      </c>
      <c r="H28" s="1">
        <v>2215</v>
      </c>
      <c r="I28" s="8">
        <v>-700</v>
      </c>
    </row>
    <row r="29" spans="4:9" ht="12.75">
      <c r="D29" s="1" t="s">
        <v>61</v>
      </c>
      <c r="G29" s="8"/>
      <c r="I29" s="8"/>
    </row>
    <row r="30" spans="4:9" ht="12.75">
      <c r="D30" s="1" t="s">
        <v>62</v>
      </c>
      <c r="G30" s="8"/>
      <c r="I30" s="8"/>
    </row>
    <row r="31" spans="7:9" ht="6.75" customHeight="1">
      <c r="G31" s="8"/>
      <c r="I31" s="8"/>
    </row>
    <row r="32" spans="3:9" ht="12.75">
      <c r="C32" s="1" t="s">
        <v>53</v>
      </c>
      <c r="D32" s="1" t="s">
        <v>63</v>
      </c>
      <c r="F32" s="1">
        <v>-2556</v>
      </c>
      <c r="G32" s="8">
        <v>-2334</v>
      </c>
      <c r="H32" s="1">
        <v>-7869</v>
      </c>
      <c r="I32" s="8">
        <v>-4231</v>
      </c>
    </row>
    <row r="33" spans="7:9" ht="6" customHeight="1">
      <c r="G33" s="8"/>
      <c r="I33" s="8"/>
    </row>
    <row r="34" spans="3:9" ht="12.75">
      <c r="C34" s="1" t="s">
        <v>55</v>
      </c>
      <c r="D34" s="1" t="s">
        <v>64</v>
      </c>
      <c r="F34" s="1">
        <v>-327</v>
      </c>
      <c r="G34" s="8">
        <v>-302</v>
      </c>
      <c r="H34" s="1">
        <v>-1355</v>
      </c>
      <c r="I34" s="8">
        <v>-1354</v>
      </c>
    </row>
    <row r="35" spans="7:9" ht="6" customHeight="1">
      <c r="G35" s="8"/>
      <c r="I35" s="8"/>
    </row>
    <row r="36" spans="3:9" ht="12.75">
      <c r="C36" s="1" t="s">
        <v>65</v>
      </c>
      <c r="D36" s="1" t="s">
        <v>66</v>
      </c>
      <c r="F36" s="1">
        <v>0</v>
      </c>
      <c r="G36" s="8">
        <v>-2341</v>
      </c>
      <c r="H36" s="1">
        <v>0</v>
      </c>
      <c r="I36" s="8">
        <v>-61344</v>
      </c>
    </row>
    <row r="37" spans="7:9" ht="6" customHeight="1">
      <c r="G37" s="8"/>
      <c r="I37" s="8"/>
    </row>
    <row r="38" spans="3:9" ht="12.75">
      <c r="C38" s="1" t="s">
        <v>67</v>
      </c>
      <c r="D38" s="1" t="s">
        <v>68</v>
      </c>
      <c r="F38" s="1">
        <v>-2875</v>
      </c>
      <c r="G38" s="8">
        <v>-5947</v>
      </c>
      <c r="H38" s="1">
        <v>-7009</v>
      </c>
      <c r="I38" s="8">
        <v>-67629</v>
      </c>
    </row>
    <row r="39" spans="4:9" ht="12.75">
      <c r="D39" s="1" t="s">
        <v>69</v>
      </c>
      <c r="G39" s="8"/>
      <c r="I39" s="8"/>
    </row>
    <row r="40" spans="4:9" ht="12.75">
      <c r="D40" s="1" t="s">
        <v>70</v>
      </c>
      <c r="G40" s="8"/>
      <c r="I40" s="8"/>
    </row>
    <row r="41" spans="7:9" ht="5.25" customHeight="1">
      <c r="G41" s="8">
        <f>+X41</f>
        <v>0</v>
      </c>
      <c r="I41" s="8"/>
    </row>
    <row r="42" spans="3:9" ht="12.75">
      <c r="C42" s="1" t="s">
        <v>71</v>
      </c>
      <c r="D42" s="1" t="s">
        <v>72</v>
      </c>
      <c r="F42" s="1">
        <v>0</v>
      </c>
      <c r="G42" s="8">
        <v>0</v>
      </c>
      <c r="H42" s="1">
        <v>0</v>
      </c>
      <c r="I42" s="8">
        <v>0</v>
      </c>
    </row>
    <row r="43" spans="4:9" ht="12.75">
      <c r="D43" s="1" t="s">
        <v>73</v>
      </c>
      <c r="G43" s="8"/>
      <c r="I43" s="8"/>
    </row>
    <row r="44" spans="7:9" ht="6.75" customHeight="1">
      <c r="G44" s="8"/>
      <c r="I44" s="8"/>
    </row>
    <row r="45" spans="3:9" ht="12.75">
      <c r="C45" s="1" t="s">
        <v>74</v>
      </c>
      <c r="D45" s="1" t="s">
        <v>75</v>
      </c>
      <c r="F45" s="1">
        <v>-2875</v>
      </c>
      <c r="G45" s="8">
        <v>-5947</v>
      </c>
      <c r="H45" s="1">
        <v>-7009</v>
      </c>
      <c r="I45" s="8">
        <v>-67629</v>
      </c>
    </row>
    <row r="46" spans="4:9" ht="12.75">
      <c r="D46" s="1" t="s">
        <v>138</v>
      </c>
      <c r="G46" s="8"/>
      <c r="I46" s="8"/>
    </row>
    <row r="47" spans="7:9" ht="12.75">
      <c r="G47" s="8"/>
      <c r="I47" s="8"/>
    </row>
    <row r="48" spans="7:9" ht="6" customHeight="1">
      <c r="G48" s="8">
        <f>+X48</f>
        <v>0</v>
      </c>
      <c r="I48" s="8"/>
    </row>
    <row r="49" spans="3:9" ht="12.75">
      <c r="C49" s="1" t="s">
        <v>76</v>
      </c>
      <c r="D49" s="1" t="s">
        <v>77</v>
      </c>
      <c r="F49" s="1">
        <v>0</v>
      </c>
      <c r="G49" s="8">
        <v>490</v>
      </c>
      <c r="H49" s="9">
        <v>546</v>
      </c>
      <c r="I49" s="8">
        <v>-438</v>
      </c>
    </row>
    <row r="50" spans="7:9" ht="6" customHeight="1">
      <c r="G50" s="8"/>
      <c r="I50" s="8"/>
    </row>
    <row r="51" spans="3:9" ht="12.75">
      <c r="C51" s="1" t="s">
        <v>78</v>
      </c>
      <c r="D51" s="1" t="s">
        <v>78</v>
      </c>
      <c r="E51" s="1" t="s">
        <v>79</v>
      </c>
      <c r="F51" s="1">
        <v>-2875</v>
      </c>
      <c r="G51" s="8">
        <v>-5457</v>
      </c>
      <c r="H51" s="1">
        <v>-6463</v>
      </c>
      <c r="I51" s="8">
        <v>-68067</v>
      </c>
    </row>
    <row r="52" spans="5:9" ht="12.75">
      <c r="E52" s="1" t="s">
        <v>80</v>
      </c>
      <c r="G52" s="8"/>
      <c r="I52" s="8"/>
    </row>
    <row r="53" spans="7:9" ht="6" customHeight="1">
      <c r="G53" s="8">
        <f>+X53</f>
        <v>0</v>
      </c>
      <c r="I53" s="8"/>
    </row>
    <row r="54" spans="4:9" ht="12.75">
      <c r="D54" s="1" t="s">
        <v>81</v>
      </c>
      <c r="E54" s="1" t="s">
        <v>139</v>
      </c>
      <c r="F54" s="1">
        <v>0</v>
      </c>
      <c r="G54" s="8">
        <v>0</v>
      </c>
      <c r="H54" s="1">
        <v>0</v>
      </c>
      <c r="I54" s="8">
        <v>0</v>
      </c>
    </row>
    <row r="55" spans="7:9" ht="6.75" customHeight="1">
      <c r="G55" s="8"/>
      <c r="I55" s="8"/>
    </row>
    <row r="56" spans="3:9" ht="12.75">
      <c r="C56" s="1" t="s">
        <v>82</v>
      </c>
      <c r="D56" s="1" t="s">
        <v>83</v>
      </c>
      <c r="F56" s="1">
        <v>0</v>
      </c>
      <c r="G56" s="8">
        <v>0</v>
      </c>
      <c r="H56" s="1">
        <v>0</v>
      </c>
      <c r="I56" s="8">
        <v>0</v>
      </c>
    </row>
    <row r="57" spans="7:9" ht="6" customHeight="1">
      <c r="G57" s="8">
        <f>+X57</f>
        <v>0</v>
      </c>
      <c r="I57" s="8"/>
    </row>
    <row r="58" spans="3:9" ht="12.75">
      <c r="C58" s="1" t="s">
        <v>84</v>
      </c>
      <c r="D58" s="1" t="s">
        <v>85</v>
      </c>
      <c r="F58" s="1">
        <v>-2875</v>
      </c>
      <c r="G58" s="8">
        <v>-5457</v>
      </c>
      <c r="H58" s="1">
        <v>-6463</v>
      </c>
      <c r="I58" s="8">
        <v>-68067</v>
      </c>
    </row>
    <row r="59" spans="4:9" ht="12.75">
      <c r="D59" s="1" t="s">
        <v>86</v>
      </c>
      <c r="G59" s="8"/>
      <c r="H59" s="10"/>
      <c r="I59" s="8"/>
    </row>
    <row r="60" spans="7:9" ht="6.75" customHeight="1">
      <c r="G60" s="8"/>
      <c r="I60" s="8"/>
    </row>
    <row r="61" spans="3:9" ht="12.75">
      <c r="C61" s="1" t="s">
        <v>87</v>
      </c>
      <c r="D61" s="1" t="s">
        <v>78</v>
      </c>
      <c r="E61" s="1" t="s">
        <v>88</v>
      </c>
      <c r="F61" s="1">
        <v>0</v>
      </c>
      <c r="G61" s="8">
        <v>0</v>
      </c>
      <c r="H61" s="1">
        <v>0</v>
      </c>
      <c r="I61" s="8">
        <v>0</v>
      </c>
    </row>
    <row r="62" spans="4:9" ht="12.75">
      <c r="D62" s="1" t="s">
        <v>81</v>
      </c>
      <c r="E62" s="1" t="s">
        <v>140</v>
      </c>
      <c r="F62" s="1">
        <v>0</v>
      </c>
      <c r="G62" s="8">
        <v>0</v>
      </c>
      <c r="H62" s="1">
        <v>0</v>
      </c>
      <c r="I62" s="8">
        <v>0</v>
      </c>
    </row>
    <row r="63" spans="4:9" ht="12.75">
      <c r="D63" s="1" t="s">
        <v>89</v>
      </c>
      <c r="E63" s="1" t="s">
        <v>90</v>
      </c>
      <c r="F63" s="1">
        <v>0</v>
      </c>
      <c r="G63" s="8">
        <v>0</v>
      </c>
      <c r="H63" s="1">
        <v>0</v>
      </c>
      <c r="I63" s="8">
        <v>0</v>
      </c>
    </row>
    <row r="64" spans="5:9" ht="12.75">
      <c r="E64" s="1" t="s">
        <v>91</v>
      </c>
      <c r="G64" s="8"/>
      <c r="I64" s="8"/>
    </row>
    <row r="65" spans="7:9" ht="6" customHeight="1">
      <c r="G65" s="8">
        <f>+X65</f>
        <v>0</v>
      </c>
      <c r="I65" s="8"/>
    </row>
    <row r="66" spans="3:11" ht="12.75">
      <c r="C66" s="1" t="s">
        <v>92</v>
      </c>
      <c r="D66" s="1" t="s">
        <v>93</v>
      </c>
      <c r="F66" s="1">
        <v>-2875</v>
      </c>
      <c r="G66" s="8">
        <v>-5457</v>
      </c>
      <c r="H66" s="1">
        <v>-6463</v>
      </c>
      <c r="I66" s="8">
        <v>-68067</v>
      </c>
      <c r="J66" s="10"/>
      <c r="K66" s="10"/>
    </row>
    <row r="67" spans="4:9" ht="12.75">
      <c r="D67" s="1" t="s">
        <v>91</v>
      </c>
      <c r="G67" s="8"/>
      <c r="I67" s="8"/>
    </row>
    <row r="68" spans="7:9" ht="12.75">
      <c r="G68" s="8"/>
      <c r="I68" s="8"/>
    </row>
    <row r="69" spans="2:9" ht="12.75">
      <c r="B69" s="1">
        <v>3</v>
      </c>
      <c r="C69" s="1" t="s">
        <v>141</v>
      </c>
      <c r="F69" s="1">
        <v>0</v>
      </c>
      <c r="G69" s="8">
        <v>0</v>
      </c>
      <c r="H69" s="1">
        <v>0</v>
      </c>
      <c r="I69" s="8">
        <v>0</v>
      </c>
    </row>
    <row r="70" spans="3:9" ht="12.75">
      <c r="C70" s="1" t="s">
        <v>94</v>
      </c>
      <c r="G70" s="8"/>
      <c r="I70" s="8"/>
    </row>
    <row r="71" spans="3:9" ht="12.75">
      <c r="C71" s="1" t="s">
        <v>142</v>
      </c>
      <c r="G71" s="8"/>
      <c r="I71" s="8"/>
    </row>
    <row r="72" spans="7:9" ht="12.75">
      <c r="G72" s="11"/>
      <c r="I72" s="8"/>
    </row>
    <row r="73" spans="3:11" s="17" customFormat="1" ht="12.75">
      <c r="C73" s="17" t="s">
        <v>49</v>
      </c>
      <c r="D73" s="17" t="s">
        <v>143</v>
      </c>
      <c r="F73" s="18">
        <v>-2.02</v>
      </c>
      <c r="G73" s="18">
        <v>-3.84</v>
      </c>
      <c r="H73" s="18">
        <v>-4.55</v>
      </c>
      <c r="I73" s="18">
        <v>-47.93</v>
      </c>
      <c r="J73" s="19"/>
      <c r="K73" s="19"/>
    </row>
    <row r="74" spans="6:9" s="20" customFormat="1" ht="6.75" customHeight="1">
      <c r="F74" s="21"/>
      <c r="G74" s="21"/>
      <c r="H74" s="21"/>
      <c r="I74" s="21"/>
    </row>
    <row r="75" spans="3:9" s="20" customFormat="1" ht="12.75">
      <c r="C75" s="20" t="s">
        <v>53</v>
      </c>
      <c r="D75" s="20" t="s">
        <v>144</v>
      </c>
      <c r="F75" s="22"/>
      <c r="G75" s="22"/>
      <c r="H75" s="22"/>
      <c r="I75" s="22"/>
    </row>
    <row r="76" spans="3:8" ht="12.75">
      <c r="C76" s="23"/>
      <c r="D76" s="23"/>
      <c r="E76" s="23"/>
      <c r="F76" s="23"/>
      <c r="G76" s="24"/>
      <c r="H76" s="23"/>
    </row>
    <row r="78" ht="6" customHeight="1"/>
    <row r="81" spans="6:9" ht="12.75">
      <c r="F81" s="89"/>
      <c r="G81" s="89"/>
      <c r="H81" s="89"/>
      <c r="I81" s="89"/>
    </row>
    <row r="82" spans="8:9" ht="12.75">
      <c r="H82" s="89"/>
      <c r="I82" s="89"/>
    </row>
    <row r="84" spans="6:9" ht="12.75">
      <c r="F84" s="90"/>
      <c r="G84" s="90"/>
      <c r="H84" s="90"/>
      <c r="I84" s="90"/>
    </row>
    <row r="85" ht="12.75">
      <c r="H85" s="24"/>
    </row>
  </sheetData>
  <mergeCells count="7">
    <mergeCell ref="H82:I82"/>
    <mergeCell ref="F84:G84"/>
    <mergeCell ref="H84:I84"/>
    <mergeCell ref="F8:G8"/>
    <mergeCell ref="H8:I8"/>
    <mergeCell ref="F81:G81"/>
    <mergeCell ref="H81:I81"/>
  </mergeCells>
  <printOptions/>
  <pageMargins left="0.17" right="0.17" top="0.33" bottom="0.16" header="0.5" footer="0.35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view="pageBreakPreview" zoomScaleSheetLayoutView="100" workbookViewId="0" topLeftCell="A125">
      <selection activeCell="C140" sqref="C140"/>
    </sheetView>
  </sheetViews>
  <sheetFormatPr defaultColWidth="9.140625" defaultRowHeight="12.75"/>
  <cols>
    <col min="1" max="1" width="5.00390625" style="26" customWidth="1"/>
    <col min="2" max="2" width="3.140625" style="26" customWidth="1"/>
    <col min="3" max="3" width="42.00390625" style="26" customWidth="1"/>
    <col min="4" max="4" width="14.140625" style="26" customWidth="1"/>
    <col min="5" max="5" width="14.28125" style="26" customWidth="1"/>
    <col min="6" max="6" width="15.28125" style="26" customWidth="1"/>
    <col min="7" max="16384" width="9.140625" style="26" customWidth="1"/>
  </cols>
  <sheetData>
    <row r="1" spans="1:4" ht="18">
      <c r="A1" s="25" t="s">
        <v>95</v>
      </c>
      <c r="D1" s="27" t="s">
        <v>40</v>
      </c>
    </row>
    <row r="2" spans="1:3" ht="12.75">
      <c r="A2" s="28" t="s">
        <v>2</v>
      </c>
      <c r="B2" s="27"/>
      <c r="C2" s="27"/>
    </row>
    <row r="3" ht="12.75">
      <c r="A3" s="28" t="s">
        <v>182</v>
      </c>
    </row>
    <row r="4" ht="12.75">
      <c r="A4" s="28"/>
    </row>
    <row r="5" ht="10.5">
      <c r="A5" s="29" t="s">
        <v>156</v>
      </c>
    </row>
    <row r="6" ht="23.25" customHeight="1"/>
    <row r="7" spans="1:3" ht="10.5">
      <c r="A7" s="26">
        <v>1</v>
      </c>
      <c r="B7" s="29" t="s">
        <v>96</v>
      </c>
      <c r="C7" s="29"/>
    </row>
    <row r="9" ht="10.5">
      <c r="B9" s="26" t="s">
        <v>97</v>
      </c>
    </row>
    <row r="10" ht="10.5">
      <c r="B10" s="26" t="s">
        <v>98</v>
      </c>
    </row>
    <row r="12" spans="1:3" ht="10.5">
      <c r="A12" s="26">
        <v>2</v>
      </c>
      <c r="B12" s="29" t="s">
        <v>99</v>
      </c>
      <c r="C12" s="29"/>
    </row>
    <row r="14" ht="10.5">
      <c r="B14" s="26" t="s">
        <v>157</v>
      </c>
    </row>
    <row r="16" spans="1:3" ht="10.5">
      <c r="A16" s="26">
        <v>3</v>
      </c>
      <c r="B16" s="29" t="s">
        <v>100</v>
      </c>
      <c r="C16" s="29"/>
    </row>
    <row r="18" ht="10.5">
      <c r="B18" s="26" t="s">
        <v>158</v>
      </c>
    </row>
    <row r="20" spans="1:3" ht="10.5">
      <c r="A20" s="26">
        <v>4</v>
      </c>
      <c r="B20" s="29" t="s">
        <v>30</v>
      </c>
      <c r="C20" s="29"/>
    </row>
    <row r="22" spans="2:6" ht="10.5">
      <c r="B22" s="26" t="s">
        <v>101</v>
      </c>
      <c r="F22" s="30"/>
    </row>
    <row r="23" spans="5:6" ht="10.5">
      <c r="E23" s="30" t="s">
        <v>102</v>
      </c>
      <c r="F23" s="30" t="s">
        <v>159</v>
      </c>
    </row>
    <row r="24" spans="5:6" ht="10.5">
      <c r="E24" s="31" t="s">
        <v>103</v>
      </c>
      <c r="F24" s="31"/>
    </row>
    <row r="25" spans="2:6" ht="10.5" customHeight="1">
      <c r="B25" s="92" t="s">
        <v>104</v>
      </c>
      <c r="C25" s="92"/>
      <c r="E25" s="4">
        <v>49679</v>
      </c>
      <c r="F25" s="33">
        <f>-'[3]CONSOL' P&amp;L'!Q44-'[3]CONSOL' P&amp;L'!Q45</f>
        <v>786679.3200000001</v>
      </c>
    </row>
    <row r="26" spans="2:6" ht="10.5" customHeight="1">
      <c r="B26" s="26" t="s">
        <v>105</v>
      </c>
      <c r="E26" s="4">
        <v>-49722</v>
      </c>
      <c r="F26" s="33">
        <f>-'[3]CONSOL' P&amp;L'!U44-'[3]CONSOL' P&amp;L'!V44</f>
        <v>-1332237.3590306367</v>
      </c>
    </row>
    <row r="27" spans="5:6" ht="10.5" customHeight="1" thickBot="1">
      <c r="E27" s="79">
        <f>SUM(E25:E26)</f>
        <v>-43</v>
      </c>
      <c r="F27" s="79">
        <f>SUM(F25:F26)</f>
        <v>-545558.0390306367</v>
      </c>
    </row>
    <row r="28" spans="2:5" ht="10.5" customHeight="1" thickTop="1">
      <c r="B28" s="31"/>
      <c r="C28" s="31"/>
      <c r="E28"/>
    </row>
    <row r="29" spans="2:6" ht="10.5">
      <c r="B29" s="32" t="s">
        <v>106</v>
      </c>
      <c r="C29" s="32"/>
      <c r="D29" s="32"/>
      <c r="E29" s="32"/>
      <c r="F29" s="32"/>
    </row>
    <row r="30" spans="2:6" ht="10.5">
      <c r="B30" s="32" t="s">
        <v>107</v>
      </c>
      <c r="C30" s="32"/>
      <c r="D30" s="32"/>
      <c r="E30" s="32"/>
      <c r="F30" s="32"/>
    </row>
    <row r="31" ht="10.5">
      <c r="C31" s="31"/>
    </row>
    <row r="32" spans="1:3" ht="10.5">
      <c r="A32" s="26">
        <v>5</v>
      </c>
      <c r="B32" s="29" t="s">
        <v>160</v>
      </c>
      <c r="C32" s="29"/>
    </row>
    <row r="34" ht="10.5">
      <c r="B34" s="26" t="s">
        <v>161</v>
      </c>
    </row>
    <row r="35" ht="10.5">
      <c r="C35" s="31"/>
    </row>
    <row r="36" spans="1:3" ht="10.5">
      <c r="A36" s="26">
        <v>6</v>
      </c>
      <c r="B36" s="29" t="s">
        <v>108</v>
      </c>
      <c r="C36" s="29"/>
    </row>
    <row r="38" spans="1:2" ht="10.5">
      <c r="A38" s="34" t="s">
        <v>109</v>
      </c>
      <c r="B38" s="26" t="s">
        <v>162</v>
      </c>
    </row>
    <row r="39" spans="1:2" ht="10.5">
      <c r="A39" s="34" t="s">
        <v>110</v>
      </c>
      <c r="B39" s="26" t="s">
        <v>163</v>
      </c>
    </row>
    <row r="41" spans="1:3" ht="10.5">
      <c r="A41" s="26">
        <v>7</v>
      </c>
      <c r="B41" s="29" t="s">
        <v>111</v>
      </c>
      <c r="C41" s="29"/>
    </row>
    <row r="43" ht="10.5">
      <c r="B43" s="26" t="s">
        <v>164</v>
      </c>
    </row>
    <row r="45" spans="1:3" ht="10.5">
      <c r="A45" s="26">
        <v>8</v>
      </c>
      <c r="B45" s="29" t="s">
        <v>112</v>
      </c>
      <c r="C45" s="29"/>
    </row>
    <row r="47" spans="1:6" ht="10.5">
      <c r="A47" s="34"/>
      <c r="B47" s="32" t="s">
        <v>183</v>
      </c>
      <c r="C47" s="35"/>
      <c r="D47" s="32"/>
      <c r="E47" s="32"/>
      <c r="F47" s="32"/>
    </row>
    <row r="48" spans="2:6" ht="10.5">
      <c r="B48" s="32"/>
      <c r="C48" s="32"/>
      <c r="D48" s="32"/>
      <c r="E48" s="32"/>
      <c r="F48" s="32"/>
    </row>
    <row r="49" spans="1:2" ht="10.5">
      <c r="A49" s="26">
        <v>9</v>
      </c>
      <c r="B49" s="29" t="s">
        <v>113</v>
      </c>
    </row>
    <row r="50" ht="10.5">
      <c r="A50" s="34"/>
    </row>
    <row r="51" ht="10.5">
      <c r="B51" s="26" t="s">
        <v>184</v>
      </c>
    </row>
    <row r="52" ht="10.5">
      <c r="B52" s="26" t="s">
        <v>185</v>
      </c>
    </row>
    <row r="53" ht="10.5">
      <c r="B53" s="26" t="s">
        <v>186</v>
      </c>
    </row>
    <row r="54" ht="10.5">
      <c r="B54" s="26" t="s">
        <v>187</v>
      </c>
    </row>
    <row r="55" ht="10.5">
      <c r="B55" s="26" t="s">
        <v>188</v>
      </c>
    </row>
    <row r="58" spans="1:3" ht="10.5">
      <c r="A58" s="26">
        <v>10</v>
      </c>
      <c r="B58" s="29" t="s">
        <v>114</v>
      </c>
      <c r="C58" s="29"/>
    </row>
    <row r="59" spans="2:3" ht="10.5">
      <c r="B59" s="29"/>
      <c r="C59" s="29"/>
    </row>
    <row r="60" ht="10.5">
      <c r="B60" s="26" t="s">
        <v>165</v>
      </c>
    </row>
    <row r="62" spans="2:6" ht="10.5" customHeight="1">
      <c r="B62" s="93" t="s">
        <v>115</v>
      </c>
      <c r="C62" s="94"/>
      <c r="D62" s="36" t="s">
        <v>116</v>
      </c>
      <c r="E62" s="36" t="s">
        <v>117</v>
      </c>
      <c r="F62" s="36" t="s">
        <v>118</v>
      </c>
    </row>
    <row r="63" spans="2:6" ht="10.5">
      <c r="B63" s="95"/>
      <c r="C63" s="96"/>
      <c r="D63" s="37" t="s">
        <v>119</v>
      </c>
      <c r="E63" s="37" t="s">
        <v>119</v>
      </c>
      <c r="F63" s="37" t="s">
        <v>119</v>
      </c>
    </row>
    <row r="64" spans="2:6" ht="12.75" customHeight="1">
      <c r="B64" s="97" t="s">
        <v>120</v>
      </c>
      <c r="C64" s="98"/>
      <c r="D64" s="38">
        <f>+'[3]CONSOL BS'!Y56/1000</f>
        <v>39422.51367</v>
      </c>
      <c r="E64" s="38">
        <v>0</v>
      </c>
      <c r="F64" s="38">
        <f>+E64+D64</f>
        <v>39422.51367</v>
      </c>
    </row>
    <row r="65" spans="2:6" ht="14.25" customHeight="1">
      <c r="B65" s="97" t="s">
        <v>121</v>
      </c>
      <c r="C65" s="98"/>
      <c r="D65" s="38">
        <f>+'[3]CONSOL BS'!Y99/1000</f>
        <v>55236.9698</v>
      </c>
      <c r="E65" s="38">
        <v>0</v>
      </c>
      <c r="F65" s="38">
        <f>+E65+D65</f>
        <v>55236.9698</v>
      </c>
    </row>
    <row r="66" spans="2:6" ht="9.75" customHeight="1">
      <c r="B66" s="80"/>
      <c r="C66" s="80"/>
      <c r="D66" s="40"/>
      <c r="E66" s="40"/>
      <c r="F66" s="40"/>
    </row>
    <row r="67" spans="2:6" ht="9.75" customHeight="1">
      <c r="B67" s="99" t="s">
        <v>189</v>
      </c>
      <c r="C67" s="99"/>
      <c r="D67" s="99"/>
      <c r="E67" s="99"/>
      <c r="F67" s="99"/>
    </row>
    <row r="68" spans="2:6" ht="9.75" customHeight="1">
      <c r="B68" s="26" t="s">
        <v>190</v>
      </c>
      <c r="C68" s="80"/>
      <c r="D68" s="40"/>
      <c r="E68" s="40"/>
      <c r="F68" s="40"/>
    </row>
    <row r="69" spans="2:6" ht="9.75" customHeight="1">
      <c r="B69" s="80"/>
      <c r="C69" s="80"/>
      <c r="D69" s="40"/>
      <c r="E69" s="40"/>
      <c r="F69" s="40"/>
    </row>
    <row r="70" spans="2:6" ht="9.75" customHeight="1">
      <c r="B70" s="26" t="s">
        <v>191</v>
      </c>
      <c r="C70" s="80"/>
      <c r="D70" s="40"/>
      <c r="E70" s="40"/>
      <c r="F70" s="40"/>
    </row>
    <row r="71" spans="2:6" ht="10.5">
      <c r="B71" s="39"/>
      <c r="C71" s="39"/>
      <c r="D71" s="40"/>
      <c r="E71" s="40"/>
      <c r="F71" s="40"/>
    </row>
    <row r="72" spans="1:3" ht="10.5">
      <c r="A72" s="26">
        <v>11</v>
      </c>
      <c r="B72" s="29" t="s">
        <v>122</v>
      </c>
      <c r="C72" s="29"/>
    </row>
    <row r="73" spans="2:3" ht="10.5">
      <c r="B73" s="29"/>
      <c r="C73" s="29"/>
    </row>
    <row r="74" spans="2:3" ht="10.5">
      <c r="B74" s="26" t="s">
        <v>208</v>
      </c>
      <c r="C74" s="29"/>
    </row>
    <row r="75" spans="3:6" ht="10.5">
      <c r="C75" s="29"/>
      <c r="F75" s="34" t="s">
        <v>13</v>
      </c>
    </row>
    <row r="76" spans="2:6" ht="10.5">
      <c r="B76" s="101" t="s">
        <v>209</v>
      </c>
      <c r="C76" s="26" t="s">
        <v>210</v>
      </c>
      <c r="F76" s="33">
        <v>441</v>
      </c>
    </row>
    <row r="77" spans="2:6" ht="10.5">
      <c r="B77" s="101" t="s">
        <v>209</v>
      </c>
      <c r="C77" s="26" t="s">
        <v>211</v>
      </c>
      <c r="F77" s="102">
        <v>1035</v>
      </c>
    </row>
    <row r="78" ht="10.5">
      <c r="F78" s="103" t="s">
        <v>212</v>
      </c>
    </row>
    <row r="79" spans="1:3" ht="10.5">
      <c r="A79" s="26">
        <v>12</v>
      </c>
      <c r="B79" s="29" t="s">
        <v>123</v>
      </c>
      <c r="C79" s="29"/>
    </row>
    <row r="81" ht="10.5">
      <c r="B81" s="26" t="s">
        <v>166</v>
      </c>
    </row>
    <row r="83" spans="1:3" ht="10.5">
      <c r="A83" s="26">
        <v>13</v>
      </c>
      <c r="B83" s="29" t="s">
        <v>124</v>
      </c>
      <c r="C83" s="29"/>
    </row>
    <row r="85" spans="2:3" ht="10.5">
      <c r="B85" s="26" t="s">
        <v>167</v>
      </c>
      <c r="C85" s="41"/>
    </row>
    <row r="87" spans="1:3" ht="10.5">
      <c r="A87" s="26">
        <v>14</v>
      </c>
      <c r="B87" s="29" t="s">
        <v>125</v>
      </c>
      <c r="C87" s="29"/>
    </row>
    <row r="89" ht="10.5">
      <c r="B89" s="26" t="s">
        <v>126</v>
      </c>
    </row>
    <row r="91" spans="4:6" ht="10.5">
      <c r="D91" s="84" t="s">
        <v>168</v>
      </c>
      <c r="E91" s="84" t="s">
        <v>127</v>
      </c>
      <c r="F91" s="84" t="s">
        <v>128</v>
      </c>
    </row>
    <row r="92" spans="4:6" ht="10.5">
      <c r="D92" s="84"/>
      <c r="E92" s="42" t="s">
        <v>192</v>
      </c>
      <c r="F92" s="42" t="s">
        <v>193</v>
      </c>
    </row>
    <row r="93" spans="4:6" ht="10.5">
      <c r="D93" s="84"/>
      <c r="E93" s="84"/>
      <c r="F93" s="84"/>
    </row>
    <row r="94" spans="4:6" ht="10.5">
      <c r="D94" s="42" t="s">
        <v>194</v>
      </c>
      <c r="E94" s="42" t="s">
        <v>195</v>
      </c>
      <c r="F94" s="42" t="s">
        <v>194</v>
      </c>
    </row>
    <row r="95" spans="4:6" ht="10.5">
      <c r="D95" s="84" t="str">
        <f>+'[3]SC''BSheet Accouncement'!E11</f>
        <v>31/05/02</v>
      </c>
      <c r="E95" s="84" t="str">
        <f>+D95</f>
        <v>31/05/02</v>
      </c>
      <c r="F95" s="84" t="str">
        <f>+E95</f>
        <v>31/05/02</v>
      </c>
    </row>
    <row r="96" spans="4:6" ht="10.5">
      <c r="D96" s="42" t="s">
        <v>196</v>
      </c>
      <c r="E96" s="42" t="s">
        <v>197</v>
      </c>
      <c r="F96" s="42" t="s">
        <v>198</v>
      </c>
    </row>
    <row r="97" spans="2:6" ht="11.25" customHeight="1">
      <c r="B97" s="100" t="s">
        <v>129</v>
      </c>
      <c r="C97" s="100"/>
      <c r="D97" s="85">
        <f>+'[3]CONSOL'' P&amp;L'!D10/1000</f>
        <v>0</v>
      </c>
      <c r="E97" s="43">
        <f>+(SUM('[3]CONSOL'' P&amp;L'!D35)/1000)</f>
        <v>-186.98805999999993</v>
      </c>
      <c r="F97" s="85">
        <f>+'[3]CONSOL'' P&amp;L Analysis &amp; Segment '!D105/1000</f>
        <v>19404.783649999998</v>
      </c>
    </row>
    <row r="98" spans="2:6" ht="11.25" customHeight="1">
      <c r="B98" s="100" t="s">
        <v>130</v>
      </c>
      <c r="C98" s="100"/>
      <c r="D98" s="85">
        <v>0</v>
      </c>
      <c r="E98" s="43">
        <f>(+'[3]CONSOL'' P&amp;L'!C35)/1000</f>
        <v>-4521.84628</v>
      </c>
      <c r="F98" s="85">
        <f>+'[3]CONSOL'' P&amp;L Analysis &amp; Segment '!D104/1000</f>
        <v>3013.739070000008</v>
      </c>
    </row>
    <row r="99" spans="2:6" ht="11.25" customHeight="1">
      <c r="B99" s="100" t="s">
        <v>131</v>
      </c>
      <c r="C99" s="100"/>
      <c r="D99" s="86">
        <f>+'[3]CONSOL'' P&amp;L'!X10/1000-D97</f>
        <v>10422.43315</v>
      </c>
      <c r="E99" s="40">
        <f>+'[3]CONSOL'' P&amp;L Analysis &amp; Segment '!C103/1000-1</f>
        <v>-2108.2737782585205</v>
      </c>
      <c r="F99" s="86">
        <f>+'[3]CONSOL'' P&amp;L Analysis &amp; Segment '!D103/1000</f>
        <v>350625.282376324</v>
      </c>
    </row>
    <row r="100" spans="2:6" ht="11.25" customHeight="1">
      <c r="B100" s="100" t="s">
        <v>132</v>
      </c>
      <c r="C100" s="100"/>
      <c r="D100" s="87">
        <f>SUM('[3]CONSOL'' P&amp;L'!E10:H10)/1000</f>
        <v>0</v>
      </c>
      <c r="E100" s="43">
        <f>+'[3]CONSOL'' P&amp;L Analysis &amp; Segment '!C106/1000</f>
        <v>-192.3702</v>
      </c>
      <c r="F100" s="87">
        <f>+'[3]CONSOL'' P&amp;L Analysis &amp; Segment '!D106/1000</f>
        <v>7052.0279</v>
      </c>
    </row>
    <row r="101" spans="2:6" ht="10.5">
      <c r="B101" s="44"/>
      <c r="C101" s="44"/>
      <c r="D101" s="88">
        <f>SUM(D97:D100)</f>
        <v>10422.43315</v>
      </c>
      <c r="E101" s="45">
        <f>SUM(E97:E100)</f>
        <v>-7009.478318258521</v>
      </c>
      <c r="F101" s="88">
        <f>SUM(F97:F100)</f>
        <v>380095.832996324</v>
      </c>
    </row>
    <row r="102" spans="2:6" ht="10.5">
      <c r="B102" s="44"/>
      <c r="C102" s="44"/>
      <c r="D102" s="40"/>
      <c r="E102" s="40"/>
      <c r="F102" s="40"/>
    </row>
    <row r="103" ht="10.5">
      <c r="B103" s="26" t="s">
        <v>133</v>
      </c>
    </row>
    <row r="105" spans="1:3" ht="10.5">
      <c r="A105" s="26">
        <v>15</v>
      </c>
      <c r="B105" s="29" t="s">
        <v>134</v>
      </c>
      <c r="C105" s="29"/>
    </row>
    <row r="107" spans="2:3" ht="10.5">
      <c r="B107" s="26" t="s">
        <v>203</v>
      </c>
      <c r="C107" s="46"/>
    </row>
    <row r="108" spans="2:3" ht="10.5">
      <c r="B108" s="26" t="s">
        <v>213</v>
      </c>
      <c r="C108" s="46"/>
    </row>
    <row r="109" spans="2:3" ht="10.5">
      <c r="B109" s="46" t="s">
        <v>204</v>
      </c>
      <c r="C109" s="46"/>
    </row>
    <row r="110" ht="10.5">
      <c r="B110" s="26" t="s">
        <v>207</v>
      </c>
    </row>
    <row r="111" ht="10.5">
      <c r="F111" s="47"/>
    </row>
    <row r="112" spans="1:2" ht="10.5">
      <c r="A112" s="26">
        <v>16</v>
      </c>
      <c r="B112" s="29" t="s">
        <v>135</v>
      </c>
    </row>
    <row r="113" ht="10.5">
      <c r="B113" s="29"/>
    </row>
    <row r="114" ht="10.5">
      <c r="B114" s="26" t="s">
        <v>199</v>
      </c>
    </row>
    <row r="115" ht="10.5">
      <c r="B115" s="26" t="s">
        <v>169</v>
      </c>
    </row>
    <row r="116" ht="13.5" customHeight="1"/>
    <row r="117" spans="1:3" ht="10.5">
      <c r="A117" s="26">
        <v>17</v>
      </c>
      <c r="B117" s="29" t="s">
        <v>200</v>
      </c>
      <c r="C117" s="29"/>
    </row>
    <row r="118" spans="2:6" ht="10.5">
      <c r="B118" s="29"/>
      <c r="C118" s="29"/>
      <c r="F118" s="47"/>
    </row>
    <row r="119" spans="2:6" ht="10.5">
      <c r="B119" s="26" t="s">
        <v>170</v>
      </c>
      <c r="C119" s="29"/>
      <c r="F119" s="47"/>
    </row>
    <row r="120" ht="10.5">
      <c r="F120" s="47"/>
    </row>
    <row r="121" spans="1:6" ht="10.5">
      <c r="A121" s="26">
        <v>18</v>
      </c>
      <c r="B121" s="29" t="s">
        <v>171</v>
      </c>
      <c r="F121" s="47"/>
    </row>
    <row r="122" ht="10.5">
      <c r="F122" s="47"/>
    </row>
    <row r="123" spans="2:6" ht="10.5">
      <c r="B123" s="26" t="s">
        <v>172</v>
      </c>
      <c r="F123" s="47"/>
    </row>
    <row r="124" ht="10.5">
      <c r="F124" s="47"/>
    </row>
    <row r="125" spans="1:3" ht="10.5">
      <c r="A125" s="26">
        <v>19</v>
      </c>
      <c r="B125" s="29" t="s">
        <v>201</v>
      </c>
      <c r="C125" s="29"/>
    </row>
    <row r="127" ht="10.5">
      <c r="B127" s="26" t="s">
        <v>205</v>
      </c>
    </row>
    <row r="128" ht="10.5">
      <c r="B128" s="26" t="s">
        <v>206</v>
      </c>
    </row>
    <row r="129" ht="10.5">
      <c r="B129" s="26" t="s">
        <v>202</v>
      </c>
    </row>
    <row r="131" spans="1:2" ht="10.5">
      <c r="A131" s="26">
        <v>20</v>
      </c>
      <c r="B131" s="29" t="s">
        <v>173</v>
      </c>
    </row>
    <row r="133" ht="10.5">
      <c r="B133" s="26" t="s">
        <v>174</v>
      </c>
    </row>
    <row r="135" spans="1:3" ht="10.5" customHeight="1" hidden="1">
      <c r="A135" s="26">
        <v>20</v>
      </c>
      <c r="B135" s="29" t="s">
        <v>176</v>
      </c>
      <c r="C135" s="29"/>
    </row>
    <row r="136" ht="10.5" customHeight="1" hidden="1"/>
    <row r="137" ht="10.5" customHeight="1" hidden="1">
      <c r="B137" s="26" t="s">
        <v>177</v>
      </c>
    </row>
    <row r="138" ht="10.5" hidden="1">
      <c r="B138" s="26" t="s">
        <v>178</v>
      </c>
    </row>
    <row r="139" ht="10.5" hidden="1"/>
    <row r="140" spans="1:3" ht="10.5">
      <c r="A140" s="26">
        <v>21</v>
      </c>
      <c r="B140" s="29" t="s">
        <v>136</v>
      </c>
      <c r="C140" s="29"/>
    </row>
    <row r="142" ht="10.5">
      <c r="B142" s="26" t="s">
        <v>175</v>
      </c>
    </row>
  </sheetData>
  <mergeCells count="9">
    <mergeCell ref="B97:C97"/>
    <mergeCell ref="B98:C98"/>
    <mergeCell ref="B99:C99"/>
    <mergeCell ref="B100:C100"/>
    <mergeCell ref="B67:F67"/>
    <mergeCell ref="B25:C25"/>
    <mergeCell ref="B62:C63"/>
    <mergeCell ref="B64:C64"/>
    <mergeCell ref="B65:C65"/>
  </mergeCells>
  <printOptions/>
  <pageMargins left="0.43" right="0.31" top="0.55" bottom="0.56" header="0.5" footer="0.21"/>
  <pageSetup horizontalDpi="300" verticalDpi="300" orientation="portrait" paperSize="9" scale="98" r:id="rId1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U-Wood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U-Wood Holdings Bhd</dc:creator>
  <cp:keywords/>
  <dc:description/>
  <cp:lastModifiedBy>U-Wood Holdings Bhd</cp:lastModifiedBy>
  <cp:lastPrinted>2002-07-30T10:32:42Z</cp:lastPrinted>
  <dcterms:created xsi:type="dcterms:W3CDTF">2001-10-27T01:30:11Z</dcterms:created>
  <dcterms:modified xsi:type="dcterms:W3CDTF">2002-07-30T10:35:23Z</dcterms:modified>
  <cp:category/>
  <cp:version/>
  <cp:contentType/>
  <cp:contentStatus/>
</cp:coreProperties>
</file>